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5" activeTab="2"/>
  </bookViews>
  <sheets>
    <sheet name="титульний" sheetId="1" r:id="rId1"/>
    <sheet name="2018-19" sheetId="2" r:id="rId2"/>
    <sheet name="2018-19 правка 11.06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</sheets>
  <definedNames>
    <definedName name="_xlnm.Print_Area" localSheetId="3">'1'!$A$1:$AD$17</definedName>
    <definedName name="_xlnm.Print_Area" localSheetId="4">'2'!$A$1:$AD$20</definedName>
    <definedName name="_xlnm.Print_Area" localSheetId="1">'2018-19'!$A$1:$V$177</definedName>
    <definedName name="_xlnm.Print_Area" localSheetId="2">'2018-19 правка 11.06'!$A$1:$V$178</definedName>
    <definedName name="_xlnm.Print_Area" localSheetId="5">'3'!$A$1:$AD$22</definedName>
    <definedName name="_xlnm.Print_Area" localSheetId="6">'4'!$A$1:$AD$21</definedName>
    <definedName name="_xlnm.Print_Area" localSheetId="7">'5'!$A$1:$AD$20</definedName>
    <definedName name="_xlnm.Print_Area" localSheetId="8">'6'!$A$1:$AD$20</definedName>
    <definedName name="_xlnm.Print_Area" localSheetId="0">'титульний'!$A$1:$BC$33</definedName>
  </definedNames>
  <calcPr fullCalcOnLoad="1"/>
</workbook>
</file>

<file path=xl/sharedStrings.xml><?xml version="1.0" encoding="utf-8"?>
<sst xmlns="http://schemas.openxmlformats.org/spreadsheetml/2006/main" count="1170" uniqueCount="287">
  <si>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</si>
  <si>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</si>
  <si>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</si>
  <si>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</si>
  <si>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</si>
  <si>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</si>
  <si>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</si>
  <si>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</si>
  <si>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</si>
  <si>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</si>
  <si>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</si>
  <si>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</si>
  <si>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</si>
  <si>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</si>
  <si>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</si>
  <si>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</si>
  <si>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</si>
  <si>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</si>
  <si>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</si>
  <si>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</si>
  <si>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</si>
  <si>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</si>
  <si>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3 курс</t>
  </si>
  <si>
    <t xml:space="preserve"> Кількість заліків</t>
  </si>
  <si>
    <t>Економіка підприємства</t>
  </si>
  <si>
    <t>Організація виробництва</t>
  </si>
  <si>
    <t>Менеджмент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</si>
  <si>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</si>
  <si>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</si>
  <si>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</si>
  <si>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</si>
  <si>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</si>
  <si>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</si>
  <si>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Проектний аналіз</t>
  </si>
  <si>
    <t>Бухгалтерський облік</t>
  </si>
  <si>
    <t>Економічний аналіз</t>
  </si>
  <si>
    <t>Н</t>
  </si>
  <si>
    <t>Логістика</t>
  </si>
  <si>
    <t>Бухгалтерський облік (курсова робота)</t>
  </si>
  <si>
    <t>Економіка підприємства (курсова робота)</t>
  </si>
  <si>
    <t>Проектний аналіз (курсова робота)</t>
  </si>
  <si>
    <t>Регіональна економіка</t>
  </si>
  <si>
    <t>Потенціал і розвиток підприємства</t>
  </si>
  <si>
    <t>Управлінський облік</t>
  </si>
  <si>
    <t>лекції</t>
  </si>
  <si>
    <t>ЗАГАЛЬНА КІЛЬКІСТЬ ГОДИН</t>
  </si>
  <si>
    <t>на базі ВНЗ 1 рівня</t>
  </si>
  <si>
    <t>на базі академії</t>
  </si>
  <si>
    <t>Історія економіки та економічної думки</t>
  </si>
  <si>
    <t>Планування і контроль на підприємстві</t>
  </si>
  <si>
    <t>ІНТЕГРОВАНИЙ НАВЧАЛЬНИЙ ПЛАН</t>
  </si>
  <si>
    <t>-</t>
  </si>
  <si>
    <t>Соціологія</t>
  </si>
  <si>
    <t>Зовнішньоекономічна діяльність</t>
  </si>
  <si>
    <t>Інформатика</t>
  </si>
  <si>
    <t>на базі академії (ВМ)</t>
  </si>
  <si>
    <t>Разом: у т.ч. на базі ВНЗ 1 рівня</t>
  </si>
  <si>
    <t>лабораторні</t>
  </si>
  <si>
    <t>Економіко-математичні методи та моделі (економетрика)</t>
  </si>
  <si>
    <t>Математика для економістів:</t>
  </si>
  <si>
    <t xml:space="preserve">Міжнародна економіка </t>
  </si>
  <si>
    <t>Захист  дипломної роботи бакалавра</t>
  </si>
  <si>
    <t xml:space="preserve"> Кількість екзаменів</t>
  </si>
  <si>
    <t>С/Н</t>
  </si>
  <si>
    <t>/С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</si>
  <si>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</si>
  <si>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</si>
  <si>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ЗД</t>
  </si>
  <si>
    <t>Виконання дипломн. проекту</t>
  </si>
  <si>
    <t>Держ. атест.</t>
  </si>
  <si>
    <t>Усього</t>
  </si>
  <si>
    <t>Назва навчальної дисципліни</t>
  </si>
  <si>
    <t>на базі академії (ТЙ і МС)</t>
  </si>
  <si>
    <t xml:space="preserve">на базі академії </t>
  </si>
  <si>
    <t xml:space="preserve">Строк навчання - 3роки 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</si>
  <si>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</si>
  <si>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</si>
  <si>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</si>
  <si>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</si>
  <si>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</si>
  <si>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</si>
  <si>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</si>
  <si>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</si>
  <si>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</si>
  <si>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</si>
  <si>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</si>
  <si>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</si>
  <si>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</si>
  <si>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</si>
  <si>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</si>
  <si>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</si>
  <si>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</si>
  <si>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</si>
  <si>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</si>
  <si>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</si>
  <si>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кількість тижнів у семестрі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</si>
  <si>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</si>
  <si>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</si>
  <si>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</si>
  <si>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</si>
  <si>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</si>
  <si>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</si>
  <si>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</si>
  <si>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</si>
  <si>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</si>
  <si>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1.2.4</t>
  </si>
  <si>
    <t>2.2.2</t>
  </si>
  <si>
    <t>Разом п 1.1:</t>
  </si>
  <si>
    <t>Разом п 1.2:</t>
  </si>
  <si>
    <t>Разом п 2.2:</t>
  </si>
  <si>
    <t>Основи охорони праці</t>
  </si>
  <si>
    <t>4/0</t>
  </si>
  <si>
    <t xml:space="preserve"> на базі академії</t>
  </si>
  <si>
    <t>На базі ВНЗ 1 рівня</t>
  </si>
  <si>
    <t xml:space="preserve"> Кількість курсових проектів</t>
  </si>
  <si>
    <t xml:space="preserve"> Кількість курсових робіт</t>
  </si>
  <si>
    <t xml:space="preserve">1.1.  Гуманітарні та соціально-економічні дисципліни  </t>
  </si>
  <si>
    <t>1.3 Дисципліни професійної підготовки</t>
  </si>
  <si>
    <t>1.2.2.1</t>
  </si>
  <si>
    <t>1.2.5</t>
  </si>
  <si>
    <t>1.2.5.1</t>
  </si>
  <si>
    <t>1.2.5.2</t>
  </si>
  <si>
    <t>1.2.6</t>
  </si>
  <si>
    <t>1.2.7</t>
  </si>
  <si>
    <t>1.2.7.1</t>
  </si>
  <si>
    <t>1.3.1</t>
  </si>
  <si>
    <t>1.3.2</t>
  </si>
  <si>
    <t>1.3.3</t>
  </si>
  <si>
    <t>1.3.4</t>
  </si>
  <si>
    <t>1.3.5</t>
  </si>
  <si>
    <t>1.3.4.1</t>
  </si>
  <si>
    <t>1.3.6</t>
  </si>
  <si>
    <t>1.3.7</t>
  </si>
  <si>
    <t>1.3.8</t>
  </si>
  <si>
    <t>1.3.10</t>
  </si>
  <si>
    <t>1.3.10.1</t>
  </si>
  <si>
    <t>1.3.11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</si>
  <si>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</si>
  <si>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</si>
  <si>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</si>
  <si>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</si>
  <si>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</si>
  <si>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</si>
  <si>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</si>
  <si>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</si>
  <si>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</si>
  <si>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</si>
  <si>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1.3.17</t>
  </si>
  <si>
    <t>1.3.18</t>
  </si>
  <si>
    <t>Разом п 1.3:</t>
  </si>
  <si>
    <t>2.3.1</t>
  </si>
  <si>
    <t>2.3.2</t>
  </si>
  <si>
    <t>2.3.3</t>
  </si>
  <si>
    <t>2.3.4</t>
  </si>
  <si>
    <t xml:space="preserve">1.2. Дисципліни природничо-наукової (фундаментальної) підготовки </t>
  </si>
  <si>
    <t>1.2.1.1</t>
  </si>
  <si>
    <t>1.2.4.1</t>
  </si>
  <si>
    <t>1.2.6.1</t>
  </si>
  <si>
    <t>на базі ВНЗ 1 рівня - Безпека життедіяльності</t>
  </si>
  <si>
    <t>на базі ВНЗ 1 рівня - Основи охорони праці</t>
  </si>
  <si>
    <t>1.3.1.1</t>
  </si>
  <si>
    <t>1.3.1.2</t>
  </si>
  <si>
    <t>2.2.2.1</t>
  </si>
  <si>
    <t>2.3 Дисципліни професійної підготовки</t>
  </si>
  <si>
    <t>2.3.2.1</t>
  </si>
  <si>
    <t>2.3.3.1</t>
  </si>
  <si>
    <t>2.3.4.1</t>
  </si>
  <si>
    <t>Разом п 2.3:</t>
  </si>
  <si>
    <t>3.1</t>
  </si>
  <si>
    <t>3.2</t>
  </si>
  <si>
    <t>1. ОБОВ'ЯЗКОВІ НАВЧАЛЬНІ  ДИСЦИПЛІНИ</t>
  </si>
  <si>
    <t>1.1.1.2</t>
  </si>
  <si>
    <t>І . ГРАФІК НАВЧАЛЬНОГО ПРОЦЕСУ</t>
  </si>
  <si>
    <t>Н/</t>
  </si>
  <si>
    <t xml:space="preserve">К  </t>
  </si>
  <si>
    <t xml:space="preserve"> </t>
  </si>
  <si>
    <t>Основи нормування</t>
  </si>
  <si>
    <t xml:space="preserve"> Фінанси, гроші і кредит</t>
  </si>
  <si>
    <t>1.3.3.1</t>
  </si>
  <si>
    <t>1.3.3.2</t>
  </si>
  <si>
    <t>1.3.6.1</t>
  </si>
  <si>
    <t>1.3.8.1</t>
  </si>
  <si>
    <t>1.3.9</t>
  </si>
  <si>
    <t>1.3.9.1</t>
  </si>
  <si>
    <t>1.3.11.2</t>
  </si>
  <si>
    <t>1.3.12.2</t>
  </si>
  <si>
    <t>2.2.1</t>
  </si>
  <si>
    <t>2.2.1.1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</si>
  <si>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</si>
  <si>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 xml:space="preserve">напрям: </t>
    </r>
    <r>
      <rPr>
        <b/>
        <sz val="16"/>
        <rFont val="Times New Roman"/>
        <family val="1"/>
      </rPr>
      <t xml:space="preserve">051 Економіка </t>
    </r>
  </si>
  <si>
    <t>8/2</t>
  </si>
  <si>
    <t>8/4</t>
  </si>
  <si>
    <t>4/2</t>
  </si>
  <si>
    <t>12/4</t>
  </si>
  <si>
    <t>28/10</t>
  </si>
  <si>
    <t>24/10</t>
  </si>
  <si>
    <t>4</t>
  </si>
  <si>
    <t>24/8</t>
  </si>
  <si>
    <t>28/2</t>
  </si>
  <si>
    <t>32/10</t>
  </si>
  <si>
    <t>36/12</t>
  </si>
  <si>
    <t>32/2</t>
  </si>
  <si>
    <t>2. ДИСЦИПЛІНИ ВІЛЬНОГО ВИБОРУ</t>
  </si>
  <si>
    <t>2.1 Соціально-гуманітарні (факультативні) дисципліни</t>
  </si>
  <si>
    <t>2.2 Природничо-наукові (фундаментальні)дисципліни</t>
  </si>
  <si>
    <t>1.3.7.1</t>
  </si>
  <si>
    <t>1.3.16.1</t>
  </si>
  <si>
    <t>1.3.18.1</t>
  </si>
  <si>
    <t xml:space="preserve">       II. ЗВЕДЕНІ ДАНІ ПРО БЮДЖЕТ ЧАСУ, тижні                                                                ІІІ.  ДЕРЖАВНА АТЕСТАЦІЯ</t>
  </si>
  <si>
    <t>Форма державної атестації (екзамен, дипломний проект (робота))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</si>
  <si>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</si>
  <si>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0/0</t>
  </si>
  <si>
    <t>Зав. кафедри ЕП</t>
  </si>
  <si>
    <t>С.В. Бурлуцький</t>
  </si>
  <si>
    <t xml:space="preserve">Іноземна мова (за професійним спрямуванням) </t>
  </si>
  <si>
    <t>Кваліфікація: бакалавр з економіки</t>
  </si>
  <si>
    <t xml:space="preserve">на основі ОПП молодшого спеціаліста </t>
  </si>
  <si>
    <t>ЗАТВЕРДЖЕНО:</t>
  </si>
  <si>
    <t>на засіданні Вченої ради</t>
  </si>
  <si>
    <t>Ректор ________________________</t>
  </si>
  <si>
    <t>(Ковальов В.Д.)</t>
  </si>
  <si>
    <r>
      <t>спеціалізація:</t>
    </r>
    <r>
      <rPr>
        <b/>
        <sz val="16"/>
        <color indexed="9"/>
        <rFont val="Times New Roman"/>
        <family val="1"/>
      </rPr>
      <t xml:space="preserve"> Економіка</t>
    </r>
  </si>
  <si>
    <t>Захист дипломної роботи</t>
  </si>
  <si>
    <t>РАЗОМ за рівнем "Бакалавр":</t>
  </si>
  <si>
    <t>Семестр</t>
  </si>
  <si>
    <t>Розподіл годин на тиждень за курсами і cеместрами</t>
  </si>
  <si>
    <t>Розподіл за семестрами</t>
  </si>
  <si>
    <t>8/0</t>
  </si>
  <si>
    <t>32/6</t>
  </si>
  <si>
    <t>40/6</t>
  </si>
  <si>
    <t>Справка</t>
  </si>
  <si>
    <t>6+15+9</t>
  </si>
  <si>
    <t>10+20+10</t>
  </si>
  <si>
    <t>6а</t>
  </si>
  <si>
    <t>6б</t>
  </si>
  <si>
    <t>1 курс</t>
  </si>
  <si>
    <t>2 курс</t>
  </si>
  <si>
    <t xml:space="preserve"> Екзаменаційна сесія</t>
  </si>
  <si>
    <t>Настовна  сесія</t>
  </si>
  <si>
    <r>
      <t xml:space="preserve">форма навчання:    </t>
    </r>
    <r>
      <rPr>
        <b/>
        <sz val="16"/>
        <rFont val="Times New Roman"/>
        <family val="1"/>
      </rPr>
      <t>заочна  зі скороченим терміном навчання</t>
    </r>
  </si>
  <si>
    <t>1.1.6</t>
  </si>
  <si>
    <t>Правознавство та господарське законодавство</t>
  </si>
  <si>
    <t>1.1.7</t>
  </si>
  <si>
    <t>Екологія на базі ВНЗ 1 рівня</t>
  </si>
  <si>
    <t>1.1.8</t>
  </si>
  <si>
    <t>Політологія</t>
  </si>
  <si>
    <t>2.3.1.1</t>
  </si>
  <si>
    <t>3 ПРАКТИЧНА ПІДГОТОВКА</t>
  </si>
  <si>
    <t>4.1</t>
  </si>
  <si>
    <t>4.2</t>
  </si>
  <si>
    <t>Ознайомча практика на базі ВНЗ 1 рівня</t>
  </si>
  <si>
    <t>Виробнича практика на базі ВНЗ 1 рівня</t>
  </si>
  <si>
    <t>4 ДЕРЖАВНА АТЕСТАЦІЯ</t>
  </si>
  <si>
    <t>Разом п 4:</t>
  </si>
  <si>
    <t>Разом п. 3 на базі ВНЗ 1 рівня</t>
  </si>
  <si>
    <t>2</t>
  </si>
  <si>
    <t>1 к</t>
  </si>
  <si>
    <t>2 к</t>
  </si>
  <si>
    <t>3 к</t>
  </si>
  <si>
    <t>3</t>
  </si>
  <si>
    <t>36/8</t>
  </si>
  <si>
    <t>48/2</t>
  </si>
  <si>
    <t>Директор ЦДЗО</t>
  </si>
  <si>
    <t>М.М. Федоров</t>
  </si>
  <si>
    <r>
      <rPr>
        <sz val="12"/>
        <rFont val="Times New Roman"/>
        <family val="1"/>
      </rPr>
      <t>Потенціал і розвиток підприємства</t>
    </r>
    <r>
      <rPr>
        <b/>
        <sz val="12"/>
        <rFont val="Times New Roman"/>
        <family val="1"/>
      </rPr>
      <t xml:space="preserve"> (курсова робота)</t>
    </r>
  </si>
  <si>
    <t xml:space="preserve">Семестр </t>
  </si>
  <si>
    <t>Управління витратами та ціноутворення</t>
  </si>
  <si>
    <t>Основи проектування бізнес-процессів</t>
  </si>
  <si>
    <t xml:space="preserve">V. План навчального процесу на 2018/2019 н.р.    (бакалавр, прискорене навчання, з/о)    3-5 курси               </t>
  </si>
  <si>
    <t>Управління персоналом</t>
  </si>
  <si>
    <t>Мотивація   персоналу</t>
  </si>
  <si>
    <t>протокол № _8___</t>
  </si>
  <si>
    <t>"290 "  березня 2018 р.</t>
  </si>
  <si>
    <t>1, 2</t>
  </si>
  <si>
    <t xml:space="preserve">ЕП-18-1зт, 1 семестр, 2018/2019 н.р.               </t>
  </si>
  <si>
    <t xml:space="preserve">ЕП-18-1зт, 2 семестр, 2018/2019 н.р.       </t>
  </si>
  <si>
    <t>викладач</t>
  </si>
  <si>
    <t xml:space="preserve">ЕП-17-1зт, 3 семестр, 2018/2019 н.р.                   </t>
  </si>
  <si>
    <t xml:space="preserve">ЕП-17-1зт, 4 семестр, 2018/2019 н.р.            </t>
  </si>
  <si>
    <t xml:space="preserve">ЕП-14-1зт, 5 семестр, 2018/2019 н.р.             </t>
  </si>
  <si>
    <t>усього</t>
  </si>
  <si>
    <t xml:space="preserve">ЕП-14-1зт, 6 семестр, 2018/2019 н.р.                 </t>
  </si>
  <si>
    <t>разом</t>
  </si>
  <si>
    <t>Економіка та організація іноваційної діяльності</t>
  </si>
  <si>
    <t>1.3.2.1</t>
  </si>
  <si>
    <t>Основи проектування бізнес-процесів</t>
  </si>
  <si>
    <r>
      <rPr>
        <sz val="12"/>
        <rFont val="Times New Roman"/>
        <family val="1"/>
      </rPr>
      <t>Основи проектування бізнес-процесів</t>
    </r>
    <r>
      <rPr>
        <b/>
        <sz val="12"/>
        <rFont val="Times New Roman"/>
        <family val="1"/>
      </rPr>
      <t xml:space="preserve"> (курсова робота)</t>
    </r>
  </si>
</sst>
</file>

<file path=xl/styles.xml><?xml version="1.0" encoding="utf-8"?>
<styleSheet xmlns="http://schemas.openxmlformats.org/spreadsheetml/2006/main">
  <numFmts count="4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_ ;\-#,##0\ "/>
    <numFmt numFmtId="201" formatCode="#,##0.0_ ;\-#,##0.0\ "/>
    <numFmt numFmtId="202" formatCode="#,##0.00;\-* #,##0.00_-;\ &quot;&quot;_-;_-@_-"/>
    <numFmt numFmtId="203" formatCode="#,##0_-;\-* #,##0_-;\ _-;_-@_-"/>
    <numFmt numFmtId="204" formatCode="#,##0;\-* #,##0_-;\ _-;_-@_-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5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b/>
      <sz val="16"/>
      <color indexed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0" xfId="53" applyFont="1">
      <alignment/>
      <protection/>
    </xf>
    <xf numFmtId="0" fontId="13" fillId="0" borderId="0" xfId="53" applyFont="1">
      <alignment/>
      <protection/>
    </xf>
    <xf numFmtId="0" fontId="15" fillId="0" borderId="0" xfId="53" applyFont="1">
      <alignment/>
      <protection/>
    </xf>
    <xf numFmtId="0" fontId="7" fillId="32" borderId="0" xfId="0" applyFont="1" applyFill="1" applyBorder="1" applyAlignment="1">
      <alignment horizontal="center" vertical="center" wrapText="1"/>
    </xf>
    <xf numFmtId="198" fontId="7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14" fillId="0" borderId="0" xfId="54" applyFont="1" applyBorder="1" applyAlignment="1">
      <alignment horizontal="center" wrapText="1"/>
      <protection/>
    </xf>
    <xf numFmtId="0" fontId="15" fillId="0" borderId="0" xfId="54" applyFont="1" applyAlignment="1">
      <alignment wrapText="1"/>
      <protection/>
    </xf>
    <xf numFmtId="0" fontId="2" fillId="0" borderId="0" xfId="54" applyFont="1" applyAlignment="1">
      <alignment horizontal="center"/>
      <protection/>
    </xf>
    <xf numFmtId="0" fontId="8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203" fontId="7" fillId="32" borderId="0" xfId="0" applyNumberFormat="1" applyFont="1" applyFill="1" applyBorder="1" applyAlignment="1" applyProtection="1">
      <alignment vertical="center"/>
      <protection/>
    </xf>
    <xf numFmtId="196" fontId="2" fillId="32" borderId="0" xfId="0" applyNumberFormat="1" applyFont="1" applyFill="1" applyBorder="1" applyAlignment="1" applyProtection="1">
      <alignment vertical="center"/>
      <protection/>
    </xf>
    <xf numFmtId="203" fontId="2" fillId="32" borderId="0" xfId="0" applyNumberFormat="1" applyFont="1" applyFill="1" applyBorder="1" applyAlignment="1" applyProtection="1">
      <alignment vertical="center"/>
      <protection/>
    </xf>
    <xf numFmtId="204" fontId="2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0" xfId="0" applyNumberFormat="1" applyFont="1" applyFill="1" applyBorder="1" applyAlignment="1" applyProtection="1">
      <alignment horizontal="center" vertical="center"/>
      <protection/>
    </xf>
    <xf numFmtId="203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horizontal="center" vertical="center" wrapText="1"/>
    </xf>
    <xf numFmtId="196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2" fillId="32" borderId="11" xfId="0" applyFont="1" applyFill="1" applyBorder="1" applyAlignment="1">
      <alignment horizontal="center" vertical="center" wrapText="1"/>
    </xf>
    <xf numFmtId="196" fontId="2" fillId="32" borderId="12" xfId="0" applyNumberFormat="1" applyFont="1" applyFill="1" applyBorder="1" applyAlignment="1" applyProtection="1">
      <alignment vertical="center"/>
      <protection/>
    </xf>
    <xf numFmtId="1" fontId="2" fillId="32" borderId="11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>
      <alignment horizontal="center" vertical="center" wrapText="1"/>
    </xf>
    <xf numFmtId="196" fontId="2" fillId="32" borderId="13" xfId="0" applyNumberFormat="1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>
      <alignment horizontal="center" vertical="center" wrapText="1"/>
    </xf>
    <xf numFmtId="198" fontId="2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96" fontId="2" fillId="32" borderId="16" xfId="0" applyNumberFormat="1" applyFont="1" applyFill="1" applyBorder="1" applyAlignment="1" applyProtection="1">
      <alignment horizontal="center" vertical="center"/>
      <protection/>
    </xf>
    <xf numFmtId="196" fontId="2" fillId="32" borderId="17" xfId="0" applyNumberFormat="1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>
      <alignment horizontal="center" vertical="center" wrapText="1"/>
    </xf>
    <xf numFmtId="198" fontId="2" fillId="32" borderId="19" xfId="0" applyNumberFormat="1" applyFont="1" applyFill="1" applyBorder="1" applyAlignment="1" applyProtection="1">
      <alignment horizontal="center" vertical="center"/>
      <protection/>
    </xf>
    <xf numFmtId="1" fontId="2" fillId="32" borderId="18" xfId="0" applyNumberFormat="1" applyFont="1" applyFill="1" applyBorder="1" applyAlignment="1" applyProtection="1">
      <alignment horizontal="center" vertical="center"/>
      <protection/>
    </xf>
    <xf numFmtId="1" fontId="2" fillId="32" borderId="20" xfId="0" applyNumberFormat="1" applyFont="1" applyFill="1" applyBorder="1" applyAlignment="1">
      <alignment horizontal="center" vertical="center" wrapText="1"/>
    </xf>
    <xf numFmtId="196" fontId="2" fillId="32" borderId="21" xfId="0" applyNumberFormat="1" applyFont="1" applyFill="1" applyBorder="1" applyAlignment="1" applyProtection="1">
      <alignment horizontal="center" vertical="center"/>
      <protection/>
    </xf>
    <xf numFmtId="196" fontId="2" fillId="32" borderId="22" xfId="0" applyNumberFormat="1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>
      <alignment horizontal="center" vertical="center" wrapText="1"/>
    </xf>
    <xf numFmtId="196" fontId="2" fillId="32" borderId="24" xfId="0" applyNumberFormat="1" applyFont="1" applyFill="1" applyBorder="1" applyAlignment="1" applyProtection="1">
      <alignment vertical="center"/>
      <protection/>
    </xf>
    <xf numFmtId="198" fontId="2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23" xfId="0" applyNumberFormat="1" applyFont="1" applyFill="1" applyBorder="1" applyAlignment="1" applyProtection="1">
      <alignment horizontal="center" vertical="center"/>
      <protection/>
    </xf>
    <xf numFmtId="196" fontId="2" fillId="32" borderId="26" xfId="0" applyNumberFormat="1" applyFont="1" applyFill="1" applyBorder="1" applyAlignment="1" applyProtection="1">
      <alignment horizontal="center" vertical="center"/>
      <protection/>
    </xf>
    <xf numFmtId="49" fontId="2" fillId="32" borderId="19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196" fontId="2" fillId="32" borderId="27" xfId="0" applyNumberFormat="1" applyFont="1" applyFill="1" applyBorder="1" applyAlignment="1" applyProtection="1">
      <alignment vertical="center"/>
      <protection/>
    </xf>
    <xf numFmtId="196" fontId="2" fillId="32" borderId="28" xfId="0" applyNumberFormat="1" applyFont="1" applyFill="1" applyBorder="1" applyAlignment="1" applyProtection="1">
      <alignment vertical="center"/>
      <protection/>
    </xf>
    <xf numFmtId="196" fontId="2" fillId="32" borderId="29" xfId="0" applyNumberFormat="1" applyFont="1" applyFill="1" applyBorder="1" applyAlignment="1" applyProtection="1">
      <alignment horizontal="center" vertical="center"/>
      <protection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96" fontId="2" fillId="32" borderId="30" xfId="0" applyNumberFormat="1" applyFont="1" applyFill="1" applyBorder="1" applyAlignment="1" applyProtection="1">
      <alignment vertical="center"/>
      <protection/>
    </xf>
    <xf numFmtId="49" fontId="2" fillId="32" borderId="31" xfId="0" applyNumberFormat="1" applyFont="1" applyFill="1" applyBorder="1" applyAlignment="1">
      <alignment horizontal="center" vertical="center" wrapText="1"/>
    </xf>
    <xf numFmtId="196" fontId="2" fillId="32" borderId="32" xfId="0" applyNumberFormat="1" applyFont="1" applyFill="1" applyBorder="1" applyAlignment="1" applyProtection="1">
      <alignment vertical="center"/>
      <protection/>
    </xf>
    <xf numFmtId="196" fontId="2" fillId="32" borderId="33" xfId="0" applyNumberFormat="1" applyFont="1" applyFill="1" applyBorder="1" applyAlignment="1" applyProtection="1">
      <alignment vertical="center"/>
      <protection/>
    </xf>
    <xf numFmtId="0" fontId="2" fillId="32" borderId="29" xfId="0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 applyProtection="1">
      <alignment horizontal="center" vertical="center"/>
      <protection/>
    </xf>
    <xf numFmtId="198" fontId="2" fillId="32" borderId="31" xfId="0" applyNumberFormat="1" applyFont="1" applyFill="1" applyBorder="1" applyAlignment="1">
      <alignment horizontal="center" vertical="center" wrapText="1"/>
    </xf>
    <xf numFmtId="198" fontId="2" fillId="32" borderId="34" xfId="0" applyNumberFormat="1" applyFont="1" applyFill="1" applyBorder="1" applyAlignment="1" applyProtection="1">
      <alignment horizontal="center" vertical="center"/>
      <protection/>
    </xf>
    <xf numFmtId="198" fontId="7" fillId="32" borderId="25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2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8" fillId="0" borderId="0" xfId="54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49" fontId="6" fillId="0" borderId="0" xfId="53" applyNumberFormat="1" applyFont="1" applyBorder="1" applyAlignment="1">
      <alignment horizontal="center" vertical="center"/>
      <protection/>
    </xf>
    <xf numFmtId="0" fontId="13" fillId="0" borderId="0" xfId="54" applyFont="1" applyBorder="1" applyAlignment="1">
      <alignment horizontal="center" vertical="center"/>
      <protection/>
    </xf>
    <xf numFmtId="49" fontId="7" fillId="0" borderId="0" xfId="53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196" fontId="2" fillId="32" borderId="10" xfId="0" applyNumberFormat="1" applyFont="1" applyFill="1" applyBorder="1" applyAlignment="1" applyProtection="1">
      <alignment vertical="center"/>
      <protection/>
    </xf>
    <xf numFmtId="1" fontId="2" fillId="32" borderId="32" xfId="0" applyNumberFormat="1" applyFont="1" applyFill="1" applyBorder="1" applyAlignment="1">
      <alignment horizontal="center" vertical="center" wrapText="1"/>
    </xf>
    <xf numFmtId="1" fontId="2" fillId="32" borderId="35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/>
    </xf>
    <xf numFmtId="0" fontId="2" fillId="32" borderId="29" xfId="0" applyNumberFormat="1" applyFont="1" applyFill="1" applyBorder="1" applyAlignment="1" applyProtection="1">
      <alignment horizontal="center" vertical="center"/>
      <protection/>
    </xf>
    <xf numFmtId="49" fontId="2" fillId="32" borderId="29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 applyProtection="1">
      <alignment horizontal="center" vertical="center"/>
      <protection/>
    </xf>
    <xf numFmtId="1" fontId="7" fillId="32" borderId="23" xfId="0" applyNumberFormat="1" applyFont="1" applyFill="1" applyBorder="1" applyAlignment="1">
      <alignment horizontal="center" vertical="center"/>
    </xf>
    <xf numFmtId="1" fontId="7" fillId="32" borderId="23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center"/>
      <protection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203" fontId="65" fillId="32" borderId="0" xfId="0" applyNumberFormat="1" applyFont="1" applyFill="1" applyBorder="1" applyAlignment="1" applyProtection="1">
      <alignment horizontal="center" vertical="center"/>
      <protection/>
    </xf>
    <xf numFmtId="196" fontId="65" fillId="32" borderId="0" xfId="0" applyNumberFormat="1" applyFont="1" applyFill="1" applyBorder="1" applyAlignment="1" applyProtection="1">
      <alignment vertical="center"/>
      <protection/>
    </xf>
    <xf numFmtId="196" fontId="65" fillId="0" borderId="0" xfId="0" applyNumberFormat="1" applyFont="1" applyFill="1" applyBorder="1" applyAlignment="1" applyProtection="1">
      <alignment vertical="center"/>
      <protection/>
    </xf>
    <xf numFmtId="49" fontId="2" fillId="32" borderId="37" xfId="0" applyNumberFormat="1" applyFont="1" applyFill="1" applyBorder="1" applyAlignment="1" applyProtection="1">
      <alignment horizontal="center" vertical="center"/>
      <protection/>
    </xf>
    <xf numFmtId="49" fontId="2" fillId="32" borderId="38" xfId="0" applyNumberFormat="1" applyFont="1" applyFill="1" applyBorder="1" applyAlignment="1" applyProtection="1">
      <alignment horizontal="center" vertical="center"/>
      <protection/>
    </xf>
    <xf numFmtId="196" fontId="2" fillId="32" borderId="20" xfId="0" applyNumberFormat="1" applyFont="1" applyFill="1" applyBorder="1" applyAlignment="1" applyProtection="1">
      <alignment vertical="center"/>
      <protection/>
    </xf>
    <xf numFmtId="1" fontId="2" fillId="32" borderId="27" xfId="0" applyNumberFormat="1" applyFont="1" applyFill="1" applyBorder="1" applyAlignment="1">
      <alignment horizontal="center" vertical="center" wrapText="1"/>
    </xf>
    <xf numFmtId="196" fontId="2" fillId="32" borderId="18" xfId="0" applyNumberFormat="1" applyFont="1" applyFill="1" applyBorder="1" applyAlignment="1" applyProtection="1">
      <alignment horizontal="center" vertical="center"/>
      <protection/>
    </xf>
    <xf numFmtId="196" fontId="2" fillId="32" borderId="23" xfId="0" applyNumberFormat="1" applyFont="1" applyFill="1" applyBorder="1" applyAlignment="1" applyProtection="1">
      <alignment horizontal="center" vertical="center"/>
      <protection/>
    </xf>
    <xf numFmtId="1" fontId="7" fillId="32" borderId="18" xfId="0" applyNumberFormat="1" applyFont="1" applyFill="1" applyBorder="1" applyAlignment="1">
      <alignment vertical="center" wrapText="1"/>
    </xf>
    <xf numFmtId="1" fontId="7" fillId="32" borderId="39" xfId="0" applyNumberFormat="1" applyFont="1" applyFill="1" applyBorder="1" applyAlignment="1">
      <alignment vertical="center" wrapText="1"/>
    </xf>
    <xf numFmtId="49" fontId="7" fillId="32" borderId="40" xfId="0" applyNumberFormat="1" applyFont="1" applyFill="1" applyBorder="1" applyAlignment="1" applyProtection="1">
      <alignment horizontal="center" vertical="center"/>
      <protection/>
    </xf>
    <xf numFmtId="49" fontId="7" fillId="32" borderId="41" xfId="0" applyNumberFormat="1" applyFont="1" applyFill="1" applyBorder="1" applyAlignment="1" applyProtection="1">
      <alignment horizontal="center" vertical="center"/>
      <protection/>
    </xf>
    <xf numFmtId="204" fontId="2" fillId="32" borderId="29" xfId="0" applyNumberFormat="1" applyFont="1" applyFill="1" applyBorder="1" applyAlignment="1" applyProtection="1">
      <alignment horizontal="center" vertical="center"/>
      <protection/>
    </xf>
    <xf numFmtId="204" fontId="2" fillId="32" borderId="10" xfId="0" applyNumberFormat="1" applyFont="1" applyFill="1" applyBorder="1" applyAlignment="1" applyProtection="1">
      <alignment horizontal="center" vertical="center"/>
      <protection/>
    </xf>
    <xf numFmtId="204" fontId="2" fillId="32" borderId="10" xfId="0" applyNumberFormat="1" applyFont="1" applyFill="1" applyBorder="1" applyAlignment="1" applyProtection="1">
      <alignment vertical="center"/>
      <protection/>
    </xf>
    <xf numFmtId="49" fontId="2" fillId="32" borderId="42" xfId="0" applyNumberFormat="1" applyFont="1" applyFill="1" applyBorder="1" applyAlignment="1" applyProtection="1">
      <alignment horizontal="center" vertical="center"/>
      <protection/>
    </xf>
    <xf numFmtId="203" fontId="2" fillId="32" borderId="43" xfId="0" applyNumberFormat="1" applyFont="1" applyFill="1" applyBorder="1" applyAlignment="1" applyProtection="1">
      <alignment horizontal="center" vertical="center"/>
      <protection/>
    </xf>
    <xf numFmtId="203" fontId="2" fillId="32" borderId="44" xfId="0" applyNumberFormat="1" applyFont="1" applyFill="1" applyBorder="1" applyAlignment="1" applyProtection="1">
      <alignment horizontal="center" vertical="center"/>
      <protection/>
    </xf>
    <xf numFmtId="203" fontId="2" fillId="32" borderId="45" xfId="0" applyNumberFormat="1" applyFont="1" applyFill="1" applyBorder="1" applyAlignment="1" applyProtection="1">
      <alignment horizontal="center" vertical="center"/>
      <protection/>
    </xf>
    <xf numFmtId="198" fontId="7" fillId="32" borderId="46" xfId="0" applyNumberFormat="1" applyFont="1" applyFill="1" applyBorder="1" applyAlignment="1" applyProtection="1">
      <alignment horizontal="center" vertical="center"/>
      <protection/>
    </xf>
    <xf numFmtId="0" fontId="2" fillId="32" borderId="47" xfId="0" applyFont="1" applyFill="1" applyBorder="1" applyAlignment="1">
      <alignment horizontal="center" vertical="center" wrapText="1"/>
    </xf>
    <xf numFmtId="196" fontId="2" fillId="32" borderId="47" xfId="0" applyNumberFormat="1" applyFont="1" applyFill="1" applyBorder="1" applyAlignment="1" applyProtection="1">
      <alignment vertical="center"/>
      <protection/>
    </xf>
    <xf numFmtId="1" fontId="2" fillId="32" borderId="47" xfId="0" applyNumberFormat="1" applyFont="1" applyFill="1" applyBorder="1" applyAlignment="1">
      <alignment horizontal="center" vertical="center" wrapText="1"/>
    </xf>
    <xf numFmtId="1" fontId="2" fillId="32" borderId="48" xfId="0" applyNumberFormat="1" applyFont="1" applyFill="1" applyBorder="1" applyAlignment="1">
      <alignment horizontal="center" vertical="center" wrapText="1"/>
    </xf>
    <xf numFmtId="196" fontId="2" fillId="32" borderId="49" xfId="0" applyNumberFormat="1" applyFont="1" applyFill="1" applyBorder="1" applyAlignment="1" applyProtection="1">
      <alignment horizontal="center" vertical="center"/>
      <protection/>
    </xf>
    <xf numFmtId="196" fontId="2" fillId="32" borderId="50" xfId="0" applyNumberFormat="1" applyFont="1" applyFill="1" applyBorder="1" applyAlignment="1" applyProtection="1">
      <alignment horizontal="center" vertical="center"/>
      <protection/>
    </xf>
    <xf numFmtId="196" fontId="2" fillId="32" borderId="51" xfId="0" applyNumberFormat="1" applyFont="1" applyFill="1" applyBorder="1" applyAlignment="1" applyProtection="1">
      <alignment horizontal="center" vertical="center"/>
      <protection/>
    </xf>
    <xf numFmtId="196" fontId="2" fillId="32" borderId="39" xfId="0" applyNumberFormat="1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196" fontId="2" fillId="32" borderId="39" xfId="0" applyNumberFormat="1" applyFont="1" applyFill="1" applyBorder="1" applyAlignment="1" applyProtection="1">
      <alignment vertical="center"/>
      <protection/>
    </xf>
    <xf numFmtId="1" fontId="7" fillId="32" borderId="39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196" fontId="2" fillId="32" borderId="18" xfId="0" applyNumberFormat="1" applyFont="1" applyFill="1" applyBorder="1" applyAlignment="1" applyProtection="1">
      <alignment horizontal="center" vertical="center" wrapText="1"/>
      <protection/>
    </xf>
    <xf numFmtId="196" fontId="2" fillId="32" borderId="20" xfId="0" applyNumberFormat="1" applyFont="1" applyFill="1" applyBorder="1" applyAlignment="1" applyProtection="1">
      <alignment horizontal="center" vertical="center" wrapText="1"/>
      <protection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49" fontId="2" fillId="32" borderId="22" xfId="0" applyNumberFormat="1" applyFont="1" applyFill="1" applyBorder="1" applyAlignment="1" applyProtection="1">
      <alignment horizontal="center" vertical="center"/>
      <protection/>
    </xf>
    <xf numFmtId="49" fontId="2" fillId="32" borderId="18" xfId="0" applyNumberFormat="1" applyFont="1" applyFill="1" applyBorder="1" applyAlignment="1" applyProtection="1">
      <alignment vertical="center"/>
      <protection/>
    </xf>
    <xf numFmtId="49" fontId="2" fillId="32" borderId="34" xfId="0" applyNumberFormat="1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196" fontId="2" fillId="32" borderId="10" xfId="0" applyNumberFormat="1" applyFont="1" applyFill="1" applyBorder="1" applyAlignment="1" applyProtection="1">
      <alignment horizontal="center" vertical="center" wrapText="1"/>
      <protection/>
    </xf>
    <xf numFmtId="196" fontId="2" fillId="32" borderId="53" xfId="0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 applyProtection="1">
      <alignment vertical="center"/>
      <protection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196" fontId="2" fillId="32" borderId="23" xfId="0" applyNumberFormat="1" applyFont="1" applyFill="1" applyBorder="1" applyAlignment="1" applyProtection="1">
      <alignment horizontal="center" vertical="center" wrapText="1"/>
      <protection/>
    </xf>
    <xf numFmtId="196" fontId="2" fillId="32" borderId="24" xfId="0" applyNumberFormat="1" applyFont="1" applyFill="1" applyBorder="1" applyAlignment="1" applyProtection="1">
      <alignment horizontal="center" vertical="center" wrapText="1"/>
      <protection/>
    </xf>
    <xf numFmtId="49" fontId="2" fillId="32" borderId="23" xfId="0" applyNumberFormat="1" applyFont="1" applyFill="1" applyBorder="1" applyAlignment="1" applyProtection="1">
      <alignment vertical="center"/>
      <protection/>
    </xf>
    <xf numFmtId="0" fontId="2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196" fontId="2" fillId="32" borderId="11" xfId="0" applyNumberFormat="1" applyFont="1" applyFill="1" applyBorder="1" applyAlignment="1" applyProtection="1">
      <alignment horizontal="center" vertical="center" wrapText="1"/>
      <protection/>
    </xf>
    <xf numFmtId="196" fontId="2" fillId="32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horizontal="center" vertical="center"/>
      <protection/>
    </xf>
    <xf numFmtId="0" fontId="2" fillId="32" borderId="29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29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 applyProtection="1">
      <alignment horizontal="center" vertical="center"/>
      <protection/>
    </xf>
    <xf numFmtId="49" fontId="2" fillId="32" borderId="31" xfId="0" applyNumberFormat="1" applyFont="1" applyFill="1" applyBorder="1" applyAlignment="1" applyProtection="1">
      <alignment horizontal="center" vertical="center"/>
      <protection/>
    </xf>
    <xf numFmtId="0" fontId="2" fillId="32" borderId="13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54" xfId="0" applyNumberFormat="1" applyFont="1" applyFill="1" applyBorder="1" applyAlignment="1" applyProtection="1">
      <alignment horizontal="center" vertical="center"/>
      <protection/>
    </xf>
    <xf numFmtId="49" fontId="2" fillId="32" borderId="34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 wrapText="1"/>
    </xf>
    <xf numFmtId="200" fontId="2" fillId="32" borderId="11" xfId="0" applyNumberFormat="1" applyFont="1" applyFill="1" applyBorder="1" applyAlignment="1" applyProtection="1">
      <alignment horizontal="center" vertical="center"/>
      <protection/>
    </xf>
    <xf numFmtId="49" fontId="2" fillId="32" borderId="2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0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3" xfId="0" applyNumberFormat="1" applyFont="1" applyFill="1" applyBorder="1" applyAlignment="1">
      <alignment horizontal="center" vertical="center" wrapText="1"/>
    </xf>
    <xf numFmtId="1" fontId="7" fillId="32" borderId="55" xfId="0" applyNumberFormat="1" applyFont="1" applyFill="1" applyBorder="1" applyAlignment="1">
      <alignment horizontal="center" vertical="center" wrapText="1"/>
    </xf>
    <xf numFmtId="198" fontId="2" fillId="32" borderId="56" xfId="0" applyNumberFormat="1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 wrapText="1"/>
    </xf>
    <xf numFmtId="1" fontId="7" fillId="32" borderId="58" xfId="0" applyNumberFormat="1" applyFont="1" applyFill="1" applyBorder="1" applyAlignment="1">
      <alignment horizontal="center" vertical="center" wrapText="1"/>
    </xf>
    <xf numFmtId="1" fontId="7" fillId="32" borderId="35" xfId="0" applyNumberFormat="1" applyFont="1" applyFill="1" applyBorder="1" applyAlignment="1">
      <alignment horizontal="center" vertical="center" wrapText="1"/>
    </xf>
    <xf numFmtId="49" fontId="7" fillId="32" borderId="59" xfId="0" applyNumberFormat="1" applyFont="1" applyFill="1" applyBorder="1" applyAlignment="1">
      <alignment horizontal="center" vertical="center" wrapText="1"/>
    </xf>
    <xf numFmtId="49" fontId="7" fillId="32" borderId="51" xfId="0" applyNumberFormat="1" applyFont="1" applyFill="1" applyBorder="1" applyAlignment="1">
      <alignment horizontal="center" vertical="center" wrapText="1"/>
    </xf>
    <xf numFmtId="49" fontId="7" fillId="32" borderId="39" xfId="0" applyNumberFormat="1" applyFont="1" applyFill="1" applyBorder="1" applyAlignment="1">
      <alignment vertical="center" wrapText="1"/>
    </xf>
    <xf numFmtId="196" fontId="2" fillId="32" borderId="48" xfId="0" applyNumberFormat="1" applyFont="1" applyFill="1" applyBorder="1" applyAlignment="1" applyProtection="1">
      <alignment vertical="center"/>
      <protection/>
    </xf>
    <xf numFmtId="198" fontId="2" fillId="32" borderId="33" xfId="0" applyNumberFormat="1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 wrapText="1"/>
    </xf>
    <xf numFmtId="1" fontId="7" fillId="32" borderId="47" xfId="0" applyNumberFormat="1" applyFont="1" applyFill="1" applyBorder="1" applyAlignment="1">
      <alignment horizontal="center" vertical="center" wrapText="1"/>
    </xf>
    <xf numFmtId="1" fontId="7" fillId="32" borderId="60" xfId="0" applyNumberFormat="1" applyFont="1" applyFill="1" applyBorder="1" applyAlignment="1">
      <alignment horizontal="center" vertical="center" wrapText="1"/>
    </xf>
    <xf numFmtId="49" fontId="7" fillId="32" borderId="39" xfId="0" applyNumberFormat="1" applyFont="1" applyFill="1" applyBorder="1" applyAlignment="1" applyProtection="1">
      <alignment vertical="center"/>
      <protection/>
    </xf>
    <xf numFmtId="196" fontId="2" fillId="32" borderId="61" xfId="0" applyNumberFormat="1" applyFont="1" applyFill="1" applyBorder="1" applyAlignment="1" applyProtection="1">
      <alignment vertical="center"/>
      <protection/>
    </xf>
    <xf numFmtId="198" fontId="7" fillId="32" borderId="46" xfId="0" applyNumberFormat="1" applyFont="1" applyFill="1" applyBorder="1" applyAlignment="1">
      <alignment horizontal="center" vertical="center"/>
    </xf>
    <xf numFmtId="196" fontId="2" fillId="32" borderId="52" xfId="0" applyNumberFormat="1" applyFont="1" applyFill="1" applyBorder="1" applyAlignment="1" applyProtection="1">
      <alignment vertical="center"/>
      <protection/>
    </xf>
    <xf numFmtId="196" fontId="2" fillId="32" borderId="62" xfId="0" applyNumberFormat="1" applyFont="1" applyFill="1" applyBorder="1" applyAlignment="1" applyProtection="1">
      <alignment vertical="center"/>
      <protection/>
    </xf>
    <xf numFmtId="196" fontId="2" fillId="32" borderId="18" xfId="0" applyNumberFormat="1" applyFont="1" applyFill="1" applyBorder="1" applyAlignment="1" applyProtection="1">
      <alignment vertical="center"/>
      <protection/>
    </xf>
    <xf numFmtId="0" fontId="2" fillId="32" borderId="21" xfId="0" applyNumberFormat="1" applyFont="1" applyFill="1" applyBorder="1" applyAlignment="1" applyProtection="1">
      <alignment horizontal="center" vertical="center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196" fontId="2" fillId="32" borderId="23" xfId="0" applyNumberFormat="1" applyFont="1" applyFill="1" applyBorder="1" applyAlignment="1" applyProtection="1">
      <alignment vertical="center"/>
      <protection/>
    </xf>
    <xf numFmtId="1" fontId="7" fillId="32" borderId="58" xfId="0" applyNumberFormat="1" applyFont="1" applyFill="1" applyBorder="1" applyAlignment="1" applyProtection="1">
      <alignment horizontal="center" vertical="center"/>
      <protection/>
    </xf>
    <xf numFmtId="49" fontId="7" fillId="32" borderId="23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96" fontId="2" fillId="32" borderId="11" xfId="0" applyNumberFormat="1" applyFont="1" applyFill="1" applyBorder="1" applyAlignment="1" applyProtection="1">
      <alignment vertical="center"/>
      <protection/>
    </xf>
    <xf numFmtId="196" fontId="7" fillId="32" borderId="32" xfId="0" applyNumberFormat="1" applyFont="1" applyFill="1" applyBorder="1" applyAlignment="1" applyProtection="1">
      <alignment vertical="center"/>
      <protection/>
    </xf>
    <xf numFmtId="0" fontId="2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7" fillId="32" borderId="18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 wrapText="1"/>
    </xf>
    <xf numFmtId="0" fontId="7" fillId="32" borderId="32" xfId="0" applyNumberFormat="1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 applyProtection="1">
      <alignment horizontal="center" vertical="center"/>
      <protection/>
    </xf>
    <xf numFmtId="49" fontId="7" fillId="32" borderId="25" xfId="0" applyNumberFormat="1" applyFont="1" applyFill="1" applyBorder="1" applyAlignment="1">
      <alignment horizontal="center" vertical="center" wrapText="1"/>
    </xf>
    <xf numFmtId="0" fontId="7" fillId="32" borderId="26" xfId="0" applyNumberFormat="1" applyFont="1" applyFill="1" applyBorder="1" applyAlignment="1">
      <alignment horizontal="center" vertical="center"/>
    </xf>
    <xf numFmtId="49" fontId="7" fillId="32" borderId="23" xfId="0" applyNumberFormat="1" applyFont="1" applyFill="1" applyBorder="1" applyAlignment="1">
      <alignment horizontal="center" vertical="center"/>
    </xf>
    <xf numFmtId="196" fontId="2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64" xfId="0" applyNumberFormat="1" applyFont="1" applyFill="1" applyBorder="1" applyAlignment="1" applyProtection="1">
      <alignment horizontal="center" vertical="center"/>
      <protection/>
    </xf>
    <xf numFmtId="49" fontId="2" fillId="32" borderId="39" xfId="0" applyNumberFormat="1" applyFont="1" applyFill="1" applyBorder="1" applyAlignment="1" applyProtection="1">
      <alignment horizontal="center" vertical="center"/>
      <protection/>
    </xf>
    <xf numFmtId="0" fontId="7" fillId="32" borderId="23" xfId="0" applyNumberFormat="1" applyFont="1" applyFill="1" applyBorder="1" applyAlignment="1">
      <alignment horizontal="center" vertical="center"/>
    </xf>
    <xf numFmtId="49" fontId="2" fillId="32" borderId="65" xfId="0" applyNumberFormat="1" applyFont="1" applyFill="1" applyBorder="1" applyAlignment="1">
      <alignment horizontal="center" vertical="center" wrapText="1"/>
    </xf>
    <xf numFmtId="0" fontId="7" fillId="32" borderId="40" xfId="0" applyNumberFormat="1" applyFont="1" applyFill="1" applyBorder="1" applyAlignment="1">
      <alignment horizontal="center" vertical="center"/>
    </xf>
    <xf numFmtId="0" fontId="7" fillId="32" borderId="41" xfId="0" applyNumberFormat="1" applyFont="1" applyFill="1" applyBorder="1" applyAlignment="1">
      <alignment horizontal="center" vertical="center"/>
    </xf>
    <xf numFmtId="196" fontId="2" fillId="32" borderId="41" xfId="0" applyNumberFormat="1" applyFont="1" applyFill="1" applyBorder="1" applyAlignment="1" applyProtection="1">
      <alignment vertical="center"/>
      <protection/>
    </xf>
    <xf numFmtId="49" fontId="7" fillId="32" borderId="66" xfId="0" applyNumberFormat="1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 wrapText="1"/>
    </xf>
    <xf numFmtId="1" fontId="7" fillId="32" borderId="41" xfId="0" applyNumberFormat="1" applyFont="1" applyFill="1" applyBorder="1" applyAlignment="1" applyProtection="1">
      <alignment horizontal="center" vertical="center"/>
      <protection/>
    </xf>
    <xf numFmtId="1" fontId="7" fillId="32" borderId="66" xfId="0" applyNumberFormat="1" applyFont="1" applyFill="1" applyBorder="1" applyAlignment="1">
      <alignment horizontal="center" vertical="center" wrapText="1"/>
    </xf>
    <xf numFmtId="49" fontId="2" fillId="32" borderId="67" xfId="0" applyNumberFormat="1" applyFont="1" applyFill="1" applyBorder="1" applyAlignment="1" applyProtection="1">
      <alignment horizontal="center" vertical="center"/>
      <protection/>
    </xf>
    <xf numFmtId="49" fontId="2" fillId="32" borderId="4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28" xfId="0" applyNumberFormat="1" applyFont="1" applyFill="1" applyBorder="1" applyAlignment="1">
      <alignment horizontal="center" vertical="center" wrapText="1"/>
    </xf>
    <xf numFmtId="0" fontId="7" fillId="32" borderId="59" xfId="0" applyNumberFormat="1" applyFont="1" applyFill="1" applyBorder="1" applyAlignment="1">
      <alignment horizontal="center" vertical="center"/>
    </xf>
    <xf numFmtId="0" fontId="7" fillId="32" borderId="58" xfId="0" applyNumberFormat="1" applyFont="1" applyFill="1" applyBorder="1" applyAlignment="1">
      <alignment horizontal="center" vertical="center"/>
    </xf>
    <xf numFmtId="196" fontId="2" fillId="32" borderId="58" xfId="0" applyNumberFormat="1" applyFont="1" applyFill="1" applyBorder="1" applyAlignment="1" applyProtection="1">
      <alignment vertical="center"/>
      <protection/>
    </xf>
    <xf numFmtId="0" fontId="2" fillId="32" borderId="59" xfId="0" applyNumberFormat="1" applyFont="1" applyFill="1" applyBorder="1" applyAlignment="1" applyProtection="1">
      <alignment horizontal="center" vertical="center"/>
      <protection/>
    </xf>
    <xf numFmtId="0" fontId="7" fillId="32" borderId="58" xfId="0" applyFont="1" applyFill="1" applyBorder="1" applyAlignment="1">
      <alignment horizontal="center" vertical="center" wrapText="1"/>
    </xf>
    <xf numFmtId="49" fontId="2" fillId="32" borderId="59" xfId="0" applyNumberFormat="1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 vertical="center" wrapText="1"/>
    </xf>
    <xf numFmtId="196" fontId="2" fillId="32" borderId="32" xfId="0" applyNumberFormat="1" applyFont="1" applyFill="1" applyBorder="1" applyAlignment="1" applyProtection="1">
      <alignment horizontal="center" vertical="center"/>
      <protection/>
    </xf>
    <xf numFmtId="49" fontId="2" fillId="32" borderId="68" xfId="0" applyNumberFormat="1" applyFont="1" applyFill="1" applyBorder="1" applyAlignment="1" applyProtection="1">
      <alignment horizontal="center" vertical="center"/>
      <protection/>
    </xf>
    <xf numFmtId="196" fontId="2" fillId="32" borderId="13" xfId="0" applyNumberFormat="1" applyFont="1" applyFill="1" applyBorder="1" applyAlignment="1" applyProtection="1">
      <alignment vertical="center"/>
      <protection/>
    </xf>
    <xf numFmtId="196" fontId="2" fillId="32" borderId="21" xfId="0" applyNumberFormat="1" applyFont="1" applyFill="1" applyBorder="1" applyAlignment="1" applyProtection="1">
      <alignment vertical="center"/>
      <protection/>
    </xf>
    <xf numFmtId="0" fontId="7" fillId="32" borderId="13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49" fontId="7" fillId="32" borderId="32" xfId="0" applyNumberFormat="1" applyFont="1" applyFill="1" applyBorder="1" applyAlignment="1">
      <alignment horizontal="center" vertical="center"/>
    </xf>
    <xf numFmtId="199" fontId="2" fillId="32" borderId="31" xfId="0" applyNumberFormat="1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>
      <alignment horizontal="center" vertical="center" wrapText="1"/>
    </xf>
    <xf numFmtId="198" fontId="2" fillId="32" borderId="3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196" fontId="2" fillId="32" borderId="14" xfId="0" applyNumberFormat="1" applyFont="1" applyFill="1" applyBorder="1" applyAlignment="1" applyProtection="1">
      <alignment vertical="center"/>
      <protection/>
    </xf>
    <xf numFmtId="198" fontId="7" fillId="32" borderId="15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14" xfId="0" applyNumberFormat="1" applyFont="1" applyFill="1" applyBorder="1" applyAlignment="1">
      <alignment horizontal="center" vertical="center" wrapText="1"/>
    </xf>
    <xf numFmtId="1" fontId="7" fillId="32" borderId="47" xfId="0" applyNumberFormat="1" applyFont="1" applyFill="1" applyBorder="1" applyAlignment="1" applyProtection="1">
      <alignment horizontal="center" vertical="center"/>
      <protection/>
    </xf>
    <xf numFmtId="1" fontId="7" fillId="32" borderId="48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53" xfId="0" applyNumberFormat="1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1" fontId="7" fillId="32" borderId="23" xfId="0" applyNumberFormat="1" applyFont="1" applyFill="1" applyBorder="1" applyAlignment="1" applyProtection="1">
      <alignment horizontal="center" vertical="center"/>
      <protection/>
    </xf>
    <xf numFmtId="196" fontId="7" fillId="32" borderId="32" xfId="0" applyNumberFormat="1" applyFont="1" applyFill="1" applyBorder="1" applyAlignment="1" applyProtection="1">
      <alignment horizontal="center" vertical="center"/>
      <protection/>
    </xf>
    <xf numFmtId="49" fontId="7" fillId="32" borderId="41" xfId="0" applyNumberFormat="1" applyFont="1" applyFill="1" applyBorder="1" applyAlignment="1">
      <alignment horizontal="center" vertical="center"/>
    </xf>
    <xf numFmtId="49" fontId="7" fillId="32" borderId="58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69" xfId="0" applyNumberFormat="1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196" fontId="2" fillId="32" borderId="35" xfId="0" applyNumberFormat="1" applyFont="1" applyFill="1" applyBorder="1" applyAlignment="1" applyProtection="1">
      <alignment vertical="center"/>
      <protection/>
    </xf>
    <xf numFmtId="49" fontId="2" fillId="32" borderId="57" xfId="0" applyNumberFormat="1" applyFont="1" applyFill="1" applyBorder="1" applyAlignment="1" applyProtection="1">
      <alignment horizontal="center" vertical="center"/>
      <protection/>
    </xf>
    <xf numFmtId="198" fontId="2" fillId="32" borderId="46" xfId="0" applyNumberFormat="1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 wrapText="1"/>
    </xf>
    <xf numFmtId="1" fontId="7" fillId="32" borderId="70" xfId="0" applyNumberFormat="1" applyFont="1" applyFill="1" applyBorder="1" applyAlignment="1">
      <alignment horizontal="center" vertical="center" wrapText="1"/>
    </xf>
    <xf numFmtId="49" fontId="7" fillId="32" borderId="64" xfId="0" applyNumberFormat="1" applyFont="1" applyFill="1" applyBorder="1" applyAlignment="1">
      <alignment horizontal="center" vertical="center" wrapText="1"/>
    </xf>
    <xf numFmtId="49" fontId="7" fillId="32" borderId="39" xfId="0" applyNumberFormat="1" applyFont="1" applyFill="1" applyBorder="1" applyAlignment="1">
      <alignment horizontal="center" vertical="center" wrapText="1"/>
    </xf>
    <xf numFmtId="198" fontId="2" fillId="32" borderId="62" xfId="0" applyNumberFormat="1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198" fontId="7" fillId="32" borderId="19" xfId="0" applyNumberFormat="1" applyFont="1" applyFill="1" applyBorder="1" applyAlignment="1">
      <alignment horizontal="center" vertical="center" wrapText="1"/>
    </xf>
    <xf numFmtId="1" fontId="7" fillId="32" borderId="18" xfId="0" applyNumberFormat="1" applyFont="1" applyFill="1" applyBorder="1" applyAlignment="1">
      <alignment horizontal="center" vertical="center" wrapText="1"/>
    </xf>
    <xf numFmtId="1" fontId="7" fillId="32" borderId="27" xfId="0" applyNumberFormat="1" applyFont="1" applyFill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center" wrapText="1"/>
    </xf>
    <xf numFmtId="1" fontId="7" fillId="32" borderId="29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198" fontId="2" fillId="32" borderId="15" xfId="0" applyNumberFormat="1" applyFont="1" applyFill="1" applyBorder="1" applyAlignment="1">
      <alignment horizontal="center" vertical="center" wrapText="1"/>
    </xf>
    <xf numFmtId="1" fontId="7" fillId="32" borderId="30" xfId="0" applyNumberFormat="1" applyFont="1" applyFill="1" applyBorder="1" applyAlignment="1">
      <alignment horizontal="center" vertical="center" wrapText="1"/>
    </xf>
    <xf numFmtId="1" fontId="7" fillId="32" borderId="16" xfId="0" applyNumberFormat="1" applyFont="1" applyFill="1" applyBorder="1" applyAlignment="1">
      <alignment horizontal="center" vertical="center" wrapText="1"/>
    </xf>
    <xf numFmtId="1" fontId="7" fillId="32" borderId="26" xfId="0" applyNumberFormat="1" applyFont="1" applyFill="1" applyBorder="1" applyAlignment="1">
      <alignment horizontal="center" vertical="center" wrapText="1"/>
    </xf>
    <xf numFmtId="1" fontId="7" fillId="32" borderId="51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 applyProtection="1">
      <alignment vertical="center"/>
      <protection/>
    </xf>
    <xf numFmtId="1" fontId="7" fillId="32" borderId="49" xfId="0" applyNumberFormat="1" applyFont="1" applyFill="1" applyBorder="1" applyAlignment="1">
      <alignment horizontal="center" vertical="center" wrapText="1"/>
    </xf>
    <xf numFmtId="198" fontId="2" fillId="32" borderId="71" xfId="0" applyNumberFormat="1" applyFont="1" applyFill="1" applyBorder="1" applyAlignment="1">
      <alignment horizontal="center" vertical="center"/>
    </xf>
    <xf numFmtId="1" fontId="2" fillId="32" borderId="51" xfId="0" applyNumberFormat="1" applyFont="1" applyFill="1" applyBorder="1" applyAlignment="1">
      <alignment horizontal="center" vertical="center"/>
    </xf>
    <xf numFmtId="1" fontId="7" fillId="32" borderId="59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198" fontId="2" fillId="32" borderId="19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 applyProtection="1">
      <alignment horizontal="center" vertical="center"/>
      <protection/>
    </xf>
    <xf numFmtId="0" fontId="2" fillId="32" borderId="72" xfId="0" applyNumberFormat="1" applyFont="1" applyFill="1" applyBorder="1" applyAlignment="1" applyProtection="1">
      <alignment horizontal="center" vertical="center"/>
      <protection/>
    </xf>
    <xf numFmtId="0" fontId="2" fillId="32" borderId="36" xfId="0" applyNumberFormat="1" applyFont="1" applyFill="1" applyBorder="1" applyAlignment="1" applyProtection="1">
      <alignment horizontal="center" vertical="center"/>
      <protection/>
    </xf>
    <xf numFmtId="1" fontId="2" fillId="32" borderId="55" xfId="0" applyNumberFormat="1" applyFont="1" applyFill="1" applyBorder="1" applyAlignment="1">
      <alignment horizontal="center" vertical="center" wrapText="1"/>
    </xf>
    <xf numFmtId="0" fontId="2" fillId="32" borderId="54" xfId="0" applyNumberFormat="1" applyFont="1" applyFill="1" applyBorder="1" applyAlignment="1" applyProtection="1">
      <alignment horizontal="center" vertical="center"/>
      <protection/>
    </xf>
    <xf numFmtId="196" fontId="2" fillId="32" borderId="11" xfId="0" applyNumberFormat="1" applyFont="1" applyFill="1" applyBorder="1" applyAlignment="1" applyProtection="1">
      <alignment horizontal="center" vertical="center"/>
      <protection/>
    </xf>
    <xf numFmtId="1" fontId="2" fillId="32" borderId="39" xfId="0" applyNumberFormat="1" applyFont="1" applyFill="1" applyBorder="1" applyAlignment="1">
      <alignment horizontal="center" vertical="center" wrapText="1"/>
    </xf>
    <xf numFmtId="1" fontId="2" fillId="32" borderId="7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196" fontId="2" fillId="32" borderId="27" xfId="0" applyNumberFormat="1" applyFont="1" applyFill="1" applyBorder="1" applyAlignment="1" applyProtection="1">
      <alignment horizontal="center" vertical="center"/>
      <protection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196" fontId="2" fillId="32" borderId="32" xfId="0" applyNumberFormat="1" applyFont="1" applyFill="1" applyBorder="1" applyAlignment="1" applyProtection="1">
      <alignment horizontal="center" vertical="center" wrapText="1"/>
      <protection/>
    </xf>
    <xf numFmtId="1" fontId="7" fillId="32" borderId="32" xfId="0" applyNumberFormat="1" applyFont="1" applyFill="1" applyBorder="1" applyAlignment="1">
      <alignment horizontal="center" vertical="center" wrapText="1"/>
    </xf>
    <xf numFmtId="196" fontId="2" fillId="32" borderId="28" xfId="0" applyNumberFormat="1" applyFont="1" applyFill="1" applyBorder="1" applyAlignment="1" applyProtection="1">
      <alignment horizontal="center" vertical="center" wrapText="1"/>
      <protection/>
    </xf>
    <xf numFmtId="0" fontId="7" fillId="32" borderId="26" xfId="0" applyNumberFormat="1" applyFont="1" applyFill="1" applyBorder="1" applyAlignment="1" applyProtection="1">
      <alignment horizontal="center" vertical="center"/>
      <protection/>
    </xf>
    <xf numFmtId="0" fontId="7" fillId="32" borderId="23" xfId="0" applyNumberFormat="1" applyFont="1" applyFill="1" applyBorder="1" applyAlignment="1" applyProtection="1">
      <alignment horizontal="center" vertical="center"/>
      <protection/>
    </xf>
    <xf numFmtId="196" fontId="2" fillId="32" borderId="55" xfId="0" applyNumberFormat="1" applyFont="1" applyFill="1" applyBorder="1" applyAlignment="1" applyProtection="1">
      <alignment horizontal="center" vertical="center" wrapText="1"/>
      <protection/>
    </xf>
    <xf numFmtId="0" fontId="7" fillId="32" borderId="26" xfId="0" applyFont="1" applyFill="1" applyBorder="1" applyAlignment="1">
      <alignment horizontal="center" vertical="center" wrapText="1"/>
    </xf>
    <xf numFmtId="196" fontId="7" fillId="32" borderId="23" xfId="0" applyNumberFormat="1" applyFont="1" applyFill="1" applyBorder="1" applyAlignment="1" applyProtection="1">
      <alignment vertical="center"/>
      <protection/>
    </xf>
    <xf numFmtId="0" fontId="2" fillId="32" borderId="59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1" fontId="2" fillId="32" borderId="50" xfId="0" applyNumberFormat="1" applyFont="1" applyFill="1" applyBorder="1" applyAlignment="1">
      <alignment horizontal="center" vertical="center" wrapText="1"/>
    </xf>
    <xf numFmtId="196" fontId="7" fillId="32" borderId="18" xfId="0" applyNumberFormat="1" applyFont="1" applyFill="1" applyBorder="1" applyAlignment="1" applyProtection="1">
      <alignment horizontal="center" vertical="center"/>
      <protection/>
    </xf>
    <xf numFmtId="1" fontId="2" fillId="32" borderId="26" xfId="0" applyNumberFormat="1" applyFont="1" applyFill="1" applyBorder="1" applyAlignment="1">
      <alignment horizontal="center" vertical="center" wrapText="1"/>
    </xf>
    <xf numFmtId="196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center" vertical="center" wrapText="1"/>
      <protection/>
    </xf>
    <xf numFmtId="196" fontId="2" fillId="32" borderId="62" xfId="0" applyNumberFormat="1" applyFont="1" applyFill="1" applyBorder="1" applyAlignment="1" applyProtection="1">
      <alignment horizontal="center" vertical="center"/>
      <protection/>
    </xf>
    <xf numFmtId="0" fontId="7" fillId="32" borderId="73" xfId="0" applyNumberFormat="1" applyFont="1" applyFill="1" applyBorder="1" applyAlignment="1" applyProtection="1">
      <alignment horizontal="center" vertical="center"/>
      <protection/>
    </xf>
    <xf numFmtId="0" fontId="7" fillId="32" borderId="74" xfId="0" applyNumberFormat="1" applyFont="1" applyFill="1" applyBorder="1" applyAlignment="1" applyProtection="1">
      <alignment horizontal="center" vertical="center"/>
      <protection/>
    </xf>
    <xf numFmtId="1" fontId="7" fillId="32" borderId="46" xfId="0" applyNumberFormat="1" applyFont="1" applyFill="1" applyBorder="1" applyAlignment="1" applyProtection="1">
      <alignment horizontal="center" vertical="center"/>
      <protection/>
    </xf>
    <xf numFmtId="198" fontId="7" fillId="32" borderId="64" xfId="0" applyNumberFormat="1" applyFont="1" applyFill="1" applyBorder="1" applyAlignment="1" applyProtection="1">
      <alignment horizontal="center" vertical="center"/>
      <protection/>
    </xf>
    <xf numFmtId="1" fontId="7" fillId="32" borderId="64" xfId="0" applyNumberFormat="1" applyFont="1" applyFill="1" applyBorder="1" applyAlignment="1" applyProtection="1">
      <alignment horizontal="center" vertical="center"/>
      <protection/>
    </xf>
    <xf numFmtId="196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32" borderId="73" xfId="0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center" vertical="center" wrapText="1"/>
    </xf>
    <xf numFmtId="203" fontId="2" fillId="32" borderId="74" xfId="0" applyNumberFormat="1" applyFont="1" applyFill="1" applyBorder="1" applyAlignment="1" applyProtection="1">
      <alignment horizontal="center" vertical="center" wrapText="1"/>
      <protection/>
    </xf>
    <xf numFmtId="196" fontId="2" fillId="32" borderId="55" xfId="0" applyNumberFormat="1" applyFont="1" applyFill="1" applyBorder="1" applyAlignment="1" applyProtection="1">
      <alignment horizontal="center" vertical="center"/>
      <protection/>
    </xf>
    <xf numFmtId="196" fontId="2" fillId="32" borderId="30" xfId="0" applyNumberFormat="1" applyFont="1" applyFill="1" applyBorder="1" applyAlignment="1" applyProtection="1">
      <alignment horizontal="center" vertical="center"/>
      <protection/>
    </xf>
    <xf numFmtId="196" fontId="2" fillId="32" borderId="75" xfId="0" applyNumberFormat="1" applyFont="1" applyFill="1" applyBorder="1" applyAlignment="1" applyProtection="1">
      <alignment vertical="center"/>
      <protection/>
    </xf>
    <xf numFmtId="196" fontId="2" fillId="32" borderId="76" xfId="0" applyNumberFormat="1" applyFont="1" applyFill="1" applyBorder="1" applyAlignment="1" applyProtection="1">
      <alignment vertical="center"/>
      <protection/>
    </xf>
    <xf numFmtId="196" fontId="66" fillId="32" borderId="0" xfId="0" applyNumberFormat="1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>
      <alignment wrapText="1"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49" fontId="7" fillId="32" borderId="0" xfId="0" applyNumberFormat="1" applyFont="1" applyFill="1" applyBorder="1" applyAlignment="1">
      <alignment vertical="top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23" xfId="0" applyNumberFormat="1" applyFont="1" applyFill="1" applyBorder="1" applyAlignment="1">
      <alignment horizontal="center" vertical="center"/>
    </xf>
    <xf numFmtId="203" fontId="2" fillId="32" borderId="0" xfId="0" applyNumberFormat="1" applyFont="1" applyFill="1" applyBorder="1" applyAlignment="1" applyProtection="1">
      <alignment horizontal="center" vertical="center"/>
      <protection/>
    </xf>
    <xf numFmtId="196" fontId="2" fillId="32" borderId="59" xfId="0" applyNumberFormat="1" applyFont="1" applyFill="1" applyBorder="1" applyAlignment="1" applyProtection="1">
      <alignment horizontal="center" vertical="center"/>
      <protection/>
    </xf>
    <xf numFmtId="196" fontId="2" fillId="32" borderId="58" xfId="0" applyNumberFormat="1" applyFont="1" applyFill="1" applyBorder="1" applyAlignment="1" applyProtection="1">
      <alignment horizontal="center" vertical="center"/>
      <protection/>
    </xf>
    <xf numFmtId="1" fontId="2" fillId="32" borderId="77" xfId="0" applyNumberFormat="1" applyFont="1" applyFill="1" applyBorder="1" applyAlignment="1">
      <alignment horizontal="center" vertical="center" wrapText="1"/>
    </xf>
    <xf numFmtId="198" fontId="7" fillId="32" borderId="56" xfId="0" applyNumberFormat="1" applyFont="1" applyFill="1" applyBorder="1" applyAlignment="1" applyProtection="1">
      <alignment horizontal="center" vertical="center"/>
      <protection/>
    </xf>
    <xf numFmtId="0" fontId="2" fillId="32" borderId="1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1" fontId="2" fillId="32" borderId="5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201" fontId="2" fillId="32" borderId="0" xfId="0" applyNumberFormat="1" applyFont="1" applyFill="1" applyBorder="1" applyAlignment="1" applyProtection="1">
      <alignment horizontal="center" vertical="center"/>
      <protection/>
    </xf>
    <xf numFmtId="201" fontId="2" fillId="32" borderId="0" xfId="0" applyNumberFormat="1" applyFont="1" applyFill="1" applyBorder="1" applyAlignment="1" applyProtection="1">
      <alignment vertical="center"/>
      <protection/>
    </xf>
    <xf numFmtId="196" fontId="2" fillId="32" borderId="72" xfId="0" applyNumberFormat="1" applyFont="1" applyFill="1" applyBorder="1" applyAlignment="1" applyProtection="1">
      <alignment horizontal="center" vertical="center"/>
      <protection/>
    </xf>
    <xf numFmtId="196" fontId="2" fillId="32" borderId="36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196" fontId="2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64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24" xfId="0" applyNumberFormat="1" applyFont="1" applyFill="1" applyBorder="1" applyAlignment="1">
      <alignment horizontal="center" vertical="center" wrapText="1"/>
    </xf>
    <xf numFmtId="1" fontId="7" fillId="32" borderId="78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 applyProtection="1">
      <alignment horizontal="center" vertical="center"/>
      <protection/>
    </xf>
    <xf numFmtId="1" fontId="7" fillId="32" borderId="20" xfId="0" applyNumberFormat="1" applyFont="1" applyFill="1" applyBorder="1" applyAlignment="1">
      <alignment horizontal="center" vertical="center" wrapText="1"/>
    </xf>
    <xf numFmtId="49" fontId="7" fillId="32" borderId="49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203" fontId="2" fillId="32" borderId="0" xfId="0" applyNumberFormat="1" applyFont="1" applyFill="1" applyBorder="1" applyAlignment="1" applyProtection="1">
      <alignment horizontal="center" vertical="center"/>
      <protection/>
    </xf>
    <xf numFmtId="203" fontId="2" fillId="32" borderId="79" xfId="0" applyNumberFormat="1" applyFont="1" applyFill="1" applyBorder="1" applyAlignment="1" applyProtection="1">
      <alignment horizontal="center" vertical="center"/>
      <protection/>
    </xf>
    <xf numFmtId="203" fontId="2" fillId="32" borderId="62" xfId="0" applyNumberFormat="1" applyFont="1" applyFill="1" applyBorder="1" applyAlignment="1" applyProtection="1">
      <alignment horizontal="center" vertical="center"/>
      <protection/>
    </xf>
    <xf numFmtId="203" fontId="2" fillId="32" borderId="80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49" fontId="7" fillId="32" borderId="52" xfId="0" applyNumberFormat="1" applyFont="1" applyFill="1" applyBorder="1" applyAlignment="1">
      <alignment horizontal="center" vertical="center" wrapText="1"/>
    </xf>
    <xf numFmtId="0" fontId="7" fillId="32" borderId="59" xfId="0" applyNumberFormat="1" applyFont="1" applyFill="1" applyBorder="1" applyAlignment="1" applyProtection="1">
      <alignment horizontal="center" vertical="center"/>
      <protection/>
    </xf>
    <xf numFmtId="0" fontId="7" fillId="32" borderId="51" xfId="0" applyNumberFormat="1" applyFont="1" applyFill="1" applyBorder="1" applyAlignment="1" applyProtection="1">
      <alignment horizontal="center" vertical="center"/>
      <protection/>
    </xf>
    <xf numFmtId="0" fontId="7" fillId="32" borderId="39" xfId="0" applyNumberFormat="1" applyFont="1" applyFill="1" applyBorder="1" applyAlignment="1" applyProtection="1">
      <alignment vertical="center"/>
      <protection/>
    </xf>
    <xf numFmtId="199" fontId="2" fillId="32" borderId="34" xfId="0" applyNumberFormat="1" applyFont="1" applyFill="1" applyBorder="1" applyAlignment="1" applyProtection="1">
      <alignment horizontal="center" vertical="center"/>
      <protection/>
    </xf>
    <xf numFmtId="1" fontId="2" fillId="32" borderId="53" xfId="0" applyNumberFormat="1" applyFont="1" applyFill="1" applyBorder="1" applyAlignment="1">
      <alignment horizontal="center" vertical="center" wrapText="1"/>
    </xf>
    <xf numFmtId="199" fontId="2" fillId="32" borderId="15" xfId="0" applyNumberFormat="1" applyFont="1" applyFill="1" applyBorder="1" applyAlignment="1" applyProtection="1">
      <alignment horizontal="center" vertical="center"/>
      <protection/>
    </xf>
    <xf numFmtId="199" fontId="7" fillId="32" borderId="31" xfId="0" applyNumberFormat="1" applyFont="1" applyFill="1" applyBorder="1" applyAlignment="1" applyProtection="1">
      <alignment horizontal="center" vertical="center"/>
      <protection/>
    </xf>
    <xf numFmtId="0" fontId="7" fillId="32" borderId="10" xfId="0" applyNumberFormat="1" applyFont="1" applyFill="1" applyBorder="1" applyAlignment="1">
      <alignment horizontal="center" vertical="center" wrapText="1"/>
    </xf>
    <xf numFmtId="199" fontId="7" fillId="32" borderId="25" xfId="0" applyNumberFormat="1" applyFont="1" applyFill="1" applyBorder="1" applyAlignment="1" applyProtection="1">
      <alignment horizontal="center" vertical="center"/>
      <protection/>
    </xf>
    <xf numFmtId="198" fontId="2" fillId="32" borderId="31" xfId="0" applyNumberFormat="1" applyFont="1" applyFill="1" applyBorder="1" applyAlignment="1" applyProtection="1">
      <alignment horizontal="center" vertical="center"/>
      <protection/>
    </xf>
    <xf numFmtId="198" fontId="7" fillId="32" borderId="34" xfId="0" applyNumberFormat="1" applyFont="1" applyFill="1" applyBorder="1" applyAlignment="1">
      <alignment horizontal="center" vertical="center" wrapText="1"/>
    </xf>
    <xf numFmtId="198" fontId="7" fillId="32" borderId="31" xfId="0" applyNumberFormat="1" applyFont="1" applyFill="1" applyBorder="1" applyAlignment="1" applyProtection="1">
      <alignment horizontal="center" vertical="center"/>
      <protection/>
    </xf>
    <xf numFmtId="0" fontId="7" fillId="32" borderId="11" xfId="0" applyNumberFormat="1" applyFont="1" applyFill="1" applyBorder="1" applyAlignment="1">
      <alignment horizontal="center" vertical="center" wrapText="1"/>
    </xf>
    <xf numFmtId="198" fontId="7" fillId="32" borderId="25" xfId="0" applyNumberFormat="1" applyFont="1" applyFill="1" applyBorder="1" applyAlignment="1" applyProtection="1">
      <alignment horizontal="center" vertical="center"/>
      <protection/>
    </xf>
    <xf numFmtId="201" fontId="2" fillId="32" borderId="31" xfId="0" applyNumberFormat="1" applyFont="1" applyFill="1" applyBorder="1" applyAlignment="1" applyProtection="1">
      <alignment horizontal="center" vertical="center"/>
      <protection/>
    </xf>
    <xf numFmtId="201" fontId="2" fillId="32" borderId="34" xfId="0" applyNumberFormat="1" applyFont="1" applyFill="1" applyBorder="1" applyAlignment="1" applyProtection="1">
      <alignment horizontal="center" vertical="center"/>
      <protection/>
    </xf>
    <xf numFmtId="198" fontId="7" fillId="32" borderId="34" xfId="0" applyNumberFormat="1" applyFont="1" applyFill="1" applyBorder="1" applyAlignment="1" applyProtection="1">
      <alignment horizontal="center" vertical="center"/>
      <protection/>
    </xf>
    <xf numFmtId="199" fontId="2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46" xfId="0" applyNumberFormat="1" applyFont="1" applyFill="1" applyBorder="1" applyAlignment="1">
      <alignment horizontal="center" vertical="center" wrapText="1"/>
    </xf>
    <xf numFmtId="199" fontId="2" fillId="32" borderId="46" xfId="0" applyNumberFormat="1" applyFont="1" applyFill="1" applyBorder="1" applyAlignment="1" applyProtection="1">
      <alignment horizontal="center" vertical="center"/>
      <protection/>
    </xf>
    <xf numFmtId="0" fontId="2" fillId="32" borderId="51" xfId="0" applyNumberFormat="1" applyFont="1" applyFill="1" applyBorder="1" applyAlignment="1" applyProtection="1">
      <alignment horizontal="center" vertical="center"/>
      <protection/>
    </xf>
    <xf numFmtId="49" fontId="2" fillId="32" borderId="51" xfId="0" applyNumberFormat="1" applyFont="1" applyFill="1" applyBorder="1" applyAlignment="1" applyProtection="1">
      <alignment horizontal="center" vertical="center"/>
      <protection/>
    </xf>
    <xf numFmtId="1" fontId="7" fillId="32" borderId="81" xfId="0" applyNumberFormat="1" applyFont="1" applyFill="1" applyBorder="1" applyAlignment="1">
      <alignment horizontal="center" vertical="center" wrapText="1"/>
    </xf>
    <xf numFmtId="198" fontId="26" fillId="32" borderId="76" xfId="0" applyNumberFormat="1" applyFont="1" applyFill="1" applyBorder="1" applyAlignment="1" applyProtection="1">
      <alignment horizontal="center" vertical="center"/>
      <protection/>
    </xf>
    <xf numFmtId="198" fontId="26" fillId="32" borderId="82" xfId="0" applyNumberFormat="1" applyFont="1" applyFill="1" applyBorder="1" applyAlignment="1" applyProtection="1">
      <alignment horizontal="center" vertical="center"/>
      <protection/>
    </xf>
    <xf numFmtId="199" fontId="2" fillId="32" borderId="83" xfId="0" applyNumberFormat="1" applyFont="1" applyFill="1" applyBorder="1" applyAlignment="1" applyProtection="1">
      <alignment horizontal="center" vertical="center"/>
      <protection/>
    </xf>
    <xf numFmtId="1" fontId="7" fillId="32" borderId="14" xfId="0" applyNumberFormat="1" applyFont="1" applyFill="1" applyBorder="1" applyAlignment="1" applyProtection="1">
      <alignment horizontal="center" vertical="center"/>
      <protection/>
    </xf>
    <xf numFmtId="49" fontId="7" fillId="32" borderId="14" xfId="0" applyNumberFormat="1" applyFont="1" applyFill="1" applyBorder="1" applyAlignment="1">
      <alignment horizontal="center" vertical="center" wrapText="1"/>
    </xf>
    <xf numFmtId="1" fontId="7" fillId="32" borderId="77" xfId="0" applyNumberFormat="1" applyFont="1" applyFill="1" applyBorder="1" applyAlignment="1">
      <alignment horizontal="center" vertical="center" wrapText="1"/>
    </xf>
    <xf numFmtId="0" fontId="7" fillId="32" borderId="21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49" fontId="7" fillId="32" borderId="18" xfId="0" applyNumberFormat="1" applyFont="1" applyFill="1" applyBorder="1" applyAlignment="1">
      <alignment horizontal="center" vertical="center"/>
    </xf>
    <xf numFmtId="196" fontId="2" fillId="32" borderId="27" xfId="0" applyNumberFormat="1" applyFont="1" applyFill="1" applyBorder="1" applyAlignment="1" applyProtection="1">
      <alignment horizontal="center" vertical="center" wrapText="1"/>
      <protection/>
    </xf>
    <xf numFmtId="198" fontId="2" fillId="32" borderId="56" xfId="0" applyNumberFormat="1" applyFont="1" applyFill="1" applyBorder="1" applyAlignment="1">
      <alignment horizontal="center" vertical="center" wrapText="1"/>
    </xf>
    <xf numFmtId="201" fontId="2" fillId="32" borderId="0" xfId="0" applyNumberFormat="1" applyFont="1" applyFill="1" applyBorder="1" applyAlignment="1" applyProtection="1">
      <alignment vertical="center" wrapText="1"/>
      <protection/>
    </xf>
    <xf numFmtId="198" fontId="0" fillId="32" borderId="0" xfId="0" applyNumberFormat="1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49" fontId="7" fillId="32" borderId="47" xfId="0" applyNumberFormat="1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196" fontId="2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20" xfId="0" applyNumberFormat="1" applyFont="1" applyFill="1" applyBorder="1" applyAlignment="1">
      <alignment horizontal="center" vertical="center" wrapText="1"/>
    </xf>
    <xf numFmtId="1" fontId="7" fillId="32" borderId="61" xfId="0" applyNumberFormat="1" applyFont="1" applyFill="1" applyBorder="1" applyAlignment="1">
      <alignment horizontal="center" vertical="center" wrapText="1"/>
    </xf>
    <xf numFmtId="1" fontId="7" fillId="32" borderId="78" xfId="0" applyNumberFormat="1" applyFont="1" applyFill="1" applyBorder="1" applyAlignment="1">
      <alignment horizontal="center" vertical="center" wrapText="1"/>
    </xf>
    <xf numFmtId="203" fontId="2" fillId="32" borderId="74" xfId="0" applyNumberFormat="1" applyFont="1" applyFill="1" applyBorder="1" applyAlignment="1" applyProtection="1">
      <alignment horizontal="center" vertical="center"/>
      <protection/>
    </xf>
    <xf numFmtId="196" fontId="2" fillId="32" borderId="85" xfId="0" applyNumberFormat="1" applyFont="1" applyFill="1" applyBorder="1" applyAlignment="1" applyProtection="1">
      <alignment horizontal="center" vertical="center"/>
      <protection/>
    </xf>
    <xf numFmtId="196" fontId="2" fillId="32" borderId="86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 applyProtection="1">
      <alignment horizontal="center" vertical="center"/>
      <protection/>
    </xf>
    <xf numFmtId="1" fontId="7" fillId="32" borderId="24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196" fontId="7" fillId="32" borderId="54" xfId="0" applyNumberFormat="1" applyFont="1" applyFill="1" applyBorder="1" applyAlignment="1" applyProtection="1">
      <alignment horizontal="center" vertical="center"/>
      <protection/>
    </xf>
    <xf numFmtId="196" fontId="2" fillId="32" borderId="54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196" fontId="2" fillId="32" borderId="36" xfId="0" applyNumberFormat="1" applyFont="1" applyFill="1" applyBorder="1" applyAlignment="1" applyProtection="1">
      <alignment horizontal="center" vertical="center"/>
      <protection/>
    </xf>
    <xf numFmtId="203" fontId="2" fillId="32" borderId="87" xfId="0" applyNumberFormat="1" applyFont="1" applyFill="1" applyBorder="1" applyAlignment="1" applyProtection="1">
      <alignment horizontal="center" vertical="center"/>
      <protection/>
    </xf>
    <xf numFmtId="203" fontId="2" fillId="32" borderId="73" xfId="0" applyNumberFormat="1" applyFont="1" applyFill="1" applyBorder="1" applyAlignment="1" applyProtection="1">
      <alignment horizontal="center" vertical="center"/>
      <protection/>
    </xf>
    <xf numFmtId="203" fontId="2" fillId="32" borderId="39" xfId="0" applyNumberFormat="1" applyFont="1" applyFill="1" applyBorder="1" applyAlignment="1" applyProtection="1">
      <alignment vertical="center"/>
      <protection/>
    </xf>
    <xf numFmtId="203" fontId="2" fillId="32" borderId="70" xfId="0" applyNumberFormat="1" applyFont="1" applyFill="1" applyBorder="1" applyAlignment="1" applyProtection="1">
      <alignment vertical="center"/>
      <protection/>
    </xf>
    <xf numFmtId="0" fontId="7" fillId="32" borderId="70" xfId="0" applyNumberFormat="1" applyFont="1" applyFill="1" applyBorder="1" applyAlignment="1" applyProtection="1">
      <alignment vertical="center"/>
      <protection/>
    </xf>
    <xf numFmtId="49" fontId="25" fillId="0" borderId="34" xfId="0" applyNumberFormat="1" applyFont="1" applyFill="1" applyBorder="1" applyAlignment="1" applyProtection="1">
      <alignment horizontal="center" vertical="center"/>
      <protection/>
    </xf>
    <xf numFmtId="49" fontId="25" fillId="0" borderId="25" xfId="0" applyNumberFormat="1" applyFont="1" applyFill="1" applyBorder="1" applyAlignment="1" applyProtection="1">
      <alignment horizontal="center" vertical="center"/>
      <protection/>
    </xf>
    <xf numFmtId="49" fontId="25" fillId="0" borderId="34" xfId="0" applyNumberFormat="1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left" vertical="center" wrapText="1"/>
    </xf>
    <xf numFmtId="196" fontId="2" fillId="32" borderId="55" xfId="0" applyNumberFormat="1" applyFont="1" applyFill="1" applyBorder="1" applyAlignment="1" applyProtection="1">
      <alignment vertical="center"/>
      <protection/>
    </xf>
    <xf numFmtId="0" fontId="2" fillId="32" borderId="2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1" fontId="7" fillId="32" borderId="22" xfId="0" applyNumberFormat="1" applyFont="1" applyFill="1" applyBorder="1" applyAlignment="1" applyProtection="1">
      <alignment horizontal="center" vertical="center"/>
      <protection/>
    </xf>
    <xf numFmtId="1" fontId="2" fillId="32" borderId="17" xfId="0" applyNumberFormat="1" applyFont="1" applyFill="1" applyBorder="1" applyAlignment="1" applyProtection="1">
      <alignment horizontal="center" vertical="center"/>
      <protection/>
    </xf>
    <xf numFmtId="1" fontId="2" fillId="32" borderId="36" xfId="0" applyNumberFormat="1" applyFont="1" applyFill="1" applyBorder="1" applyAlignment="1" applyProtection="1">
      <alignment horizontal="center" vertical="center"/>
      <protection/>
    </xf>
    <xf numFmtId="1" fontId="2" fillId="32" borderId="22" xfId="0" applyNumberFormat="1" applyFont="1" applyFill="1" applyBorder="1" applyAlignment="1" applyProtection="1">
      <alignment horizontal="center" vertical="center"/>
      <protection/>
    </xf>
    <xf numFmtId="1" fontId="2" fillId="32" borderId="72" xfId="0" applyNumberFormat="1" applyFont="1" applyFill="1" applyBorder="1" applyAlignment="1" applyProtection="1">
      <alignment horizontal="center" vertical="center"/>
      <protection/>
    </xf>
    <xf numFmtId="1" fontId="7" fillId="32" borderId="54" xfId="0" applyNumberFormat="1" applyFont="1" applyFill="1" applyBorder="1" applyAlignment="1" applyProtection="1">
      <alignment horizontal="center" vertical="center"/>
      <protection/>
    </xf>
    <xf numFmtId="199" fontId="2" fillId="32" borderId="34" xfId="0" applyNumberFormat="1" applyFont="1" applyFill="1" applyBorder="1" applyAlignment="1" applyProtection="1">
      <alignment horizontal="center" vertical="center"/>
      <protection/>
    </xf>
    <xf numFmtId="199" fontId="2" fillId="32" borderId="25" xfId="0" applyNumberFormat="1" applyFont="1" applyFill="1" applyBorder="1" applyAlignment="1" applyProtection="1">
      <alignment horizontal="center" vertical="center"/>
      <protection/>
    </xf>
    <xf numFmtId="49" fontId="2" fillId="32" borderId="88" xfId="0" applyNumberFormat="1" applyFont="1" applyFill="1" applyBorder="1" applyAlignment="1">
      <alignment horizontal="center" vertical="center" wrapText="1"/>
    </xf>
    <xf numFmtId="196" fontId="2" fillId="32" borderId="70" xfId="0" applyNumberFormat="1" applyFont="1" applyFill="1" applyBorder="1" applyAlignment="1" applyProtection="1">
      <alignment horizontal="center" vertical="center"/>
      <protection/>
    </xf>
    <xf numFmtId="49" fontId="2" fillId="32" borderId="14" xfId="0" applyNumberFormat="1" applyFont="1" applyFill="1" applyBorder="1" applyAlignment="1">
      <alignment horizontal="center" vertical="center" wrapText="1"/>
    </xf>
    <xf numFmtId="1" fontId="2" fillId="32" borderId="39" xfId="0" applyNumberFormat="1" applyFont="1" applyFill="1" applyBorder="1" applyAlignment="1" applyProtection="1">
      <alignment horizontal="center" vertical="center"/>
      <protection/>
    </xf>
    <xf numFmtId="1" fontId="2" fillId="32" borderId="70" xfId="0" applyNumberFormat="1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" fontId="2" fillId="32" borderId="77" xfId="0" applyNumberFormat="1" applyFont="1" applyFill="1" applyBorder="1" applyAlignment="1">
      <alignment horizontal="center" vertical="center" wrapText="1"/>
    </xf>
    <xf numFmtId="1" fontId="2" fillId="32" borderId="61" xfId="0" applyNumberFormat="1" applyFont="1" applyFill="1" applyBorder="1" applyAlignment="1" applyProtection="1">
      <alignment horizontal="center" vertical="center"/>
      <protection/>
    </xf>
    <xf numFmtId="1" fontId="2" fillId="32" borderId="51" xfId="0" applyNumberFormat="1" applyFont="1" applyFill="1" applyBorder="1" applyAlignment="1" applyProtection="1">
      <alignment horizontal="center" vertical="center"/>
      <protection/>
    </xf>
    <xf numFmtId="1" fontId="2" fillId="32" borderId="46" xfId="0" applyNumberFormat="1" applyFont="1" applyFill="1" applyBorder="1" applyAlignment="1" applyProtection="1">
      <alignment horizontal="center" vertical="center"/>
      <protection/>
    </xf>
    <xf numFmtId="198" fontId="7" fillId="33" borderId="46" xfId="0" applyNumberFormat="1" applyFont="1" applyFill="1" applyBorder="1" applyAlignment="1">
      <alignment horizontal="center" vertical="center" wrapText="1"/>
    </xf>
    <xf numFmtId="1" fontId="7" fillId="33" borderId="46" xfId="0" applyNumberFormat="1" applyFont="1" applyFill="1" applyBorder="1" applyAlignment="1">
      <alignment horizontal="center" vertical="center" wrapText="1"/>
    </xf>
    <xf numFmtId="196" fontId="2" fillId="33" borderId="51" xfId="0" applyNumberFormat="1" applyFont="1" applyFill="1" applyBorder="1" applyAlignment="1" applyProtection="1">
      <alignment horizontal="center" vertical="center"/>
      <protection/>
    </xf>
    <xf numFmtId="196" fontId="7" fillId="33" borderId="69" xfId="0" applyNumberFormat="1" applyFont="1" applyFill="1" applyBorder="1" applyAlignment="1" applyProtection="1">
      <alignment horizontal="center" vertical="center"/>
      <protection/>
    </xf>
    <xf numFmtId="196" fontId="7" fillId="33" borderId="39" xfId="0" applyNumberFormat="1" applyFont="1" applyFill="1" applyBorder="1" applyAlignment="1" applyProtection="1">
      <alignment horizontal="center" vertical="center"/>
      <protection/>
    </xf>
    <xf numFmtId="196" fontId="7" fillId="33" borderId="70" xfId="0" applyNumberFormat="1" applyFont="1" applyFill="1" applyBorder="1" applyAlignment="1" applyProtection="1">
      <alignment horizontal="center" vertical="center"/>
      <protection/>
    </xf>
    <xf numFmtId="49" fontId="25" fillId="0" borderId="19" xfId="0" applyNumberFormat="1" applyFont="1" applyFill="1" applyBorder="1" applyAlignment="1" applyProtection="1">
      <alignment horizontal="center" vertical="center"/>
      <protection/>
    </xf>
    <xf numFmtId="49" fontId="25" fillId="0" borderId="19" xfId="0" applyNumberFormat="1" applyFont="1" applyFill="1" applyBorder="1" applyAlignment="1">
      <alignment horizontal="left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199" fontId="2" fillId="32" borderId="19" xfId="0" applyNumberFormat="1" applyFont="1" applyFill="1" applyBorder="1" applyAlignment="1" applyProtection="1">
      <alignment horizontal="center" vertical="center"/>
      <protection/>
    </xf>
    <xf numFmtId="1" fontId="2" fillId="32" borderId="20" xfId="0" applyNumberFormat="1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199" fontId="2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24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 applyProtection="1">
      <alignment vertical="center"/>
      <protection/>
    </xf>
    <xf numFmtId="49" fontId="2" fillId="32" borderId="32" xfId="0" applyNumberFormat="1" applyFont="1" applyFill="1" applyBorder="1" applyAlignment="1" applyProtection="1">
      <alignment vertical="center"/>
      <protection/>
    </xf>
    <xf numFmtId="49" fontId="2" fillId="32" borderId="28" xfId="0" applyNumberFormat="1" applyFont="1" applyFill="1" applyBorder="1" applyAlignment="1" applyProtection="1">
      <alignment vertical="center"/>
      <protection/>
    </xf>
    <xf numFmtId="49" fontId="2" fillId="32" borderId="55" xfId="0" applyNumberFormat="1" applyFont="1" applyFill="1" applyBorder="1" applyAlignment="1" applyProtection="1">
      <alignment vertical="center"/>
      <protection/>
    </xf>
    <xf numFmtId="0" fontId="2" fillId="32" borderId="39" xfId="0" applyNumberFormat="1" applyFont="1" applyFill="1" applyBorder="1" applyAlignment="1" applyProtection="1">
      <alignment horizontal="center" vertical="center"/>
      <protection/>
    </xf>
    <xf numFmtId="196" fontId="2" fillId="32" borderId="39" xfId="0" applyNumberFormat="1" applyFont="1" applyFill="1" applyBorder="1" applyAlignment="1" applyProtection="1">
      <alignment horizontal="center" vertical="center" wrapText="1"/>
      <protection/>
    </xf>
    <xf numFmtId="196" fontId="2" fillId="32" borderId="61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>
      <alignment horizontal="center" vertical="center" wrapText="1"/>
    </xf>
    <xf numFmtId="49" fontId="2" fillId="32" borderId="70" xfId="0" applyNumberFormat="1" applyFont="1" applyFill="1" applyBorder="1" applyAlignment="1" applyProtection="1">
      <alignment vertical="center"/>
      <protection/>
    </xf>
    <xf numFmtId="198" fontId="7" fillId="33" borderId="46" xfId="0" applyNumberFormat="1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vertical="center" wrapText="1"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2" fillId="33" borderId="62" xfId="0" applyNumberFormat="1" applyFont="1" applyFill="1" applyBorder="1" applyAlignment="1" applyProtection="1">
      <alignment vertical="center"/>
      <protection/>
    </xf>
    <xf numFmtId="0" fontId="2" fillId="32" borderId="55" xfId="0" applyNumberFormat="1" applyFont="1" applyFill="1" applyBorder="1" applyAlignment="1">
      <alignment horizontal="center" vertical="center" wrapText="1"/>
    </xf>
    <xf numFmtId="196" fontId="2" fillId="32" borderId="51" xfId="0" applyNumberFormat="1" applyFont="1" applyFill="1" applyBorder="1" applyAlignment="1" applyProtection="1">
      <alignment vertical="center"/>
      <protection/>
    </xf>
    <xf numFmtId="49" fontId="2" fillId="32" borderId="55" xfId="0" applyNumberFormat="1" applyFont="1" applyFill="1" applyBorder="1" applyAlignment="1">
      <alignment horizontal="center" vertical="center"/>
    </xf>
    <xf numFmtId="0" fontId="2" fillId="32" borderId="59" xfId="0" applyNumberFormat="1" applyFont="1" applyFill="1" applyBorder="1" applyAlignment="1">
      <alignment horizontal="center" vertical="center"/>
    </xf>
    <xf numFmtId="0" fontId="2" fillId="32" borderId="58" xfId="0" applyNumberFormat="1" applyFont="1" applyFill="1" applyBorder="1" applyAlignment="1">
      <alignment horizontal="center" vertical="center"/>
    </xf>
    <xf numFmtId="49" fontId="2" fillId="32" borderId="35" xfId="0" applyNumberFormat="1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 wrapText="1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6" xfId="0" applyNumberFormat="1" applyFont="1" applyFill="1" applyBorder="1" applyAlignment="1">
      <alignment horizontal="center" vertical="center" wrapText="1"/>
    </xf>
    <xf numFmtId="49" fontId="2" fillId="32" borderId="65" xfId="0" applyNumberFormat="1" applyFont="1" applyFill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/>
      <protection/>
    </xf>
    <xf numFmtId="49" fontId="2" fillId="32" borderId="32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55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 applyProtection="1">
      <alignment horizontal="center" vertical="center"/>
      <protection/>
    </xf>
    <xf numFmtId="49" fontId="2" fillId="32" borderId="66" xfId="0" applyNumberFormat="1" applyFont="1" applyFill="1" applyBorder="1" applyAlignment="1" applyProtection="1">
      <alignment horizontal="center" vertical="center"/>
      <protection/>
    </xf>
    <xf numFmtId="198" fontId="2" fillId="32" borderId="63" xfId="0" applyNumberFormat="1" applyFont="1" applyFill="1" applyBorder="1" applyAlignment="1" applyProtection="1">
      <alignment horizontal="center" vertical="center"/>
      <protection/>
    </xf>
    <xf numFmtId="198" fontId="7" fillId="32" borderId="38" xfId="0" applyNumberFormat="1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>
      <alignment horizontal="center" vertical="center" wrapText="1"/>
    </xf>
    <xf numFmtId="0" fontId="7" fillId="32" borderId="13" xfId="0" applyNumberFormat="1" applyFont="1" applyFill="1" applyBorder="1" applyAlignment="1" applyProtection="1">
      <alignment horizontal="center" vertical="center"/>
      <protection/>
    </xf>
    <xf numFmtId="49" fontId="7" fillId="32" borderId="11" xfId="0" applyNumberFormat="1" applyFont="1" applyFill="1" applyBorder="1" applyAlignment="1">
      <alignment horizontal="center" vertical="center"/>
    </xf>
    <xf numFmtId="196" fontId="7" fillId="32" borderId="11" xfId="0" applyNumberFormat="1" applyFont="1" applyFill="1" applyBorder="1" applyAlignment="1" applyProtection="1">
      <alignment vertical="center"/>
      <protection/>
    </xf>
    <xf numFmtId="196" fontId="7" fillId="32" borderId="41" xfId="0" applyNumberFormat="1" applyFont="1" applyFill="1" applyBorder="1" applyAlignment="1" applyProtection="1">
      <alignment vertical="center"/>
      <protection/>
    </xf>
    <xf numFmtId="199" fontId="7" fillId="32" borderId="89" xfId="0" applyNumberFormat="1" applyFont="1" applyFill="1" applyBorder="1" applyAlignment="1" applyProtection="1">
      <alignment horizontal="center" vertical="center"/>
      <protection/>
    </xf>
    <xf numFmtId="0" fontId="7" fillId="32" borderId="40" xfId="0" applyNumberFormat="1" applyFont="1" applyFill="1" applyBorder="1" applyAlignment="1" applyProtection="1">
      <alignment horizontal="center" vertical="center"/>
      <protection/>
    </xf>
    <xf numFmtId="0" fontId="7" fillId="32" borderId="13" xfId="0" applyNumberFormat="1" applyFont="1" applyFill="1" applyBorder="1" applyAlignment="1">
      <alignment horizontal="center" vertical="center" wrapText="1"/>
    </xf>
    <xf numFmtId="49" fontId="7" fillId="32" borderId="32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96" fontId="7" fillId="32" borderId="13" xfId="0" applyNumberFormat="1" applyFont="1" applyFill="1" applyBorder="1" applyAlignment="1" applyProtection="1">
      <alignment vertical="center"/>
      <protection/>
    </xf>
    <xf numFmtId="198" fontId="7" fillId="32" borderId="68" xfId="0" applyNumberFormat="1" applyFont="1" applyFill="1" applyBorder="1" applyAlignment="1" applyProtection="1">
      <alignment horizontal="center" vertical="center"/>
      <protection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196" fontId="7" fillId="32" borderId="66" xfId="0" applyNumberFormat="1" applyFont="1" applyFill="1" applyBorder="1" applyAlignment="1" applyProtection="1">
      <alignment vertical="center"/>
      <protection/>
    </xf>
    <xf numFmtId="199" fontId="7" fillId="32" borderId="84" xfId="0" applyNumberFormat="1" applyFont="1" applyFill="1" applyBorder="1" applyAlignment="1" applyProtection="1">
      <alignment horizontal="center" vertical="center"/>
      <protection/>
    </xf>
    <xf numFmtId="198" fontId="2" fillId="32" borderId="65" xfId="0" applyNumberFormat="1" applyFont="1" applyFill="1" applyBorder="1" applyAlignment="1">
      <alignment horizontal="center" vertical="center"/>
    </xf>
    <xf numFmtId="198" fontId="7" fillId="33" borderId="71" xfId="0" applyNumberFormat="1" applyFont="1" applyFill="1" applyBorder="1" applyAlignment="1">
      <alignment horizontal="center" vertical="center"/>
    </xf>
    <xf numFmtId="1" fontId="7" fillId="33" borderId="71" xfId="0" applyNumberFormat="1" applyFont="1" applyFill="1" applyBorder="1" applyAlignment="1">
      <alignment horizontal="center" vertical="center"/>
    </xf>
    <xf numFmtId="49" fontId="7" fillId="33" borderId="7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1" fontId="7" fillId="33" borderId="7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98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NumberFormat="1" applyFont="1" applyFill="1" applyBorder="1" applyAlignment="1">
      <alignment horizontal="center" vertical="center" wrapText="1"/>
    </xf>
    <xf numFmtId="1" fontId="7" fillId="33" borderId="61" xfId="0" applyNumberFormat="1" applyFont="1" applyFill="1" applyBorder="1" applyAlignment="1">
      <alignment horizontal="center" vertical="center" wrapText="1"/>
    </xf>
    <xf numFmtId="1" fontId="7" fillId="33" borderId="39" xfId="0" applyNumberFormat="1" applyFont="1" applyFill="1" applyBorder="1" applyAlignment="1">
      <alignment horizontal="center" vertical="center" wrapText="1"/>
    </xf>
    <xf numFmtId="1" fontId="7" fillId="33" borderId="71" xfId="0" applyNumberFormat="1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49" fontId="2" fillId="32" borderId="56" xfId="0" applyNumberFormat="1" applyFont="1" applyFill="1" applyBorder="1" applyAlignment="1" applyProtection="1">
      <alignment horizontal="center" vertical="center"/>
      <protection/>
    </xf>
    <xf numFmtId="196" fontId="2" fillId="32" borderId="35" xfId="0" applyNumberFormat="1" applyFont="1" applyFill="1" applyBorder="1" applyAlignment="1" applyProtection="1">
      <alignment horizontal="center" vertical="center" wrapText="1"/>
      <protection/>
    </xf>
    <xf numFmtId="0" fontId="2" fillId="32" borderId="57" xfId="0" applyNumberFormat="1" applyFont="1" applyFill="1" applyBorder="1" applyAlignment="1" applyProtection="1">
      <alignment horizontal="center" vertical="center"/>
      <protection/>
    </xf>
    <xf numFmtId="196" fontId="2" fillId="0" borderId="90" xfId="0" applyNumberFormat="1" applyFont="1" applyFill="1" applyBorder="1" applyAlignment="1" applyProtection="1">
      <alignment vertical="center"/>
      <protection/>
    </xf>
    <xf numFmtId="49" fontId="2" fillId="32" borderId="90" xfId="0" applyNumberFormat="1" applyFont="1" applyFill="1" applyBorder="1" applyAlignment="1" applyProtection="1">
      <alignment horizontal="center" vertical="center"/>
      <protection/>
    </xf>
    <xf numFmtId="49" fontId="7" fillId="32" borderId="70" xfId="0" applyNumberFormat="1" applyFont="1" applyFill="1" applyBorder="1" applyAlignment="1">
      <alignment horizontal="center" vertical="center" wrapText="1"/>
    </xf>
    <xf numFmtId="49" fontId="7" fillId="32" borderId="75" xfId="0" applyNumberFormat="1" applyFont="1" applyFill="1" applyBorder="1" applyAlignment="1">
      <alignment horizontal="center" vertical="center" wrapText="1"/>
    </xf>
    <xf numFmtId="196" fontId="2" fillId="32" borderId="26" xfId="0" applyNumberFormat="1" applyFont="1" applyFill="1" applyBorder="1" applyAlignment="1" applyProtection="1">
      <alignment vertical="center"/>
      <protection/>
    </xf>
    <xf numFmtId="196" fontId="2" fillId="32" borderId="70" xfId="0" applyNumberFormat="1" applyFont="1" applyFill="1" applyBorder="1" applyAlignment="1" applyProtection="1">
      <alignment vertical="center"/>
      <protection/>
    </xf>
    <xf numFmtId="196" fontId="2" fillId="32" borderId="54" xfId="0" applyNumberFormat="1" applyFont="1" applyFill="1" applyBorder="1" applyAlignment="1" applyProtection="1">
      <alignment vertical="center"/>
      <protection/>
    </xf>
    <xf numFmtId="196" fontId="2" fillId="32" borderId="36" xfId="0" applyNumberFormat="1" applyFont="1" applyFill="1" applyBorder="1" applyAlignment="1" applyProtection="1">
      <alignment vertical="center"/>
      <protection/>
    </xf>
    <xf numFmtId="196" fontId="2" fillId="32" borderId="69" xfId="0" applyNumberFormat="1" applyFont="1" applyFill="1" applyBorder="1" applyAlignment="1" applyProtection="1">
      <alignment vertical="center"/>
      <protection/>
    </xf>
    <xf numFmtId="198" fontId="7" fillId="32" borderId="56" xfId="0" applyNumberFormat="1" applyFont="1" applyFill="1" applyBorder="1" applyAlignment="1">
      <alignment horizontal="center" vertical="center" wrapText="1"/>
    </xf>
    <xf numFmtId="196" fontId="7" fillId="32" borderId="20" xfId="0" applyNumberFormat="1" applyFont="1" applyFill="1" applyBorder="1" applyAlignment="1" applyProtection="1">
      <alignment horizontal="center" vertical="center"/>
      <protection/>
    </xf>
    <xf numFmtId="196" fontId="2" fillId="32" borderId="72" xfId="0" applyNumberFormat="1" applyFont="1" applyFill="1" applyBorder="1" applyAlignment="1" applyProtection="1">
      <alignment vertical="center"/>
      <protection/>
    </xf>
    <xf numFmtId="0" fontId="2" fillId="32" borderId="56" xfId="0" applyFont="1" applyFill="1" applyBorder="1" applyAlignment="1">
      <alignment horizontal="center" vertical="center" wrapText="1"/>
    </xf>
    <xf numFmtId="196" fontId="7" fillId="32" borderId="13" xfId="0" applyNumberFormat="1" applyFont="1" applyFill="1" applyBorder="1" applyAlignment="1" applyProtection="1">
      <alignment horizontal="center" vertical="center"/>
      <protection/>
    </xf>
    <xf numFmtId="196" fontId="7" fillId="32" borderId="11" xfId="0" applyNumberFormat="1" applyFont="1" applyFill="1" applyBorder="1" applyAlignment="1" applyProtection="1">
      <alignment horizontal="center" vertical="center"/>
      <protection/>
    </xf>
    <xf numFmtId="196" fontId="2" fillId="32" borderId="35" xfId="0" applyNumberFormat="1" applyFont="1" applyFill="1" applyBorder="1" applyAlignment="1" applyProtection="1">
      <alignment horizontal="center" vertical="center"/>
      <protection/>
    </xf>
    <xf numFmtId="196" fontId="2" fillId="32" borderId="57" xfId="0" applyNumberFormat="1" applyFont="1" applyFill="1" applyBorder="1" applyAlignment="1" applyProtection="1">
      <alignment horizontal="center" vertical="center"/>
      <protection/>
    </xf>
    <xf numFmtId="0" fontId="2" fillId="32" borderId="7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198" fontId="7" fillId="33" borderId="46" xfId="0" applyNumberFormat="1" applyFont="1" applyFill="1" applyBorder="1" applyAlignment="1" applyProtection="1">
      <alignment horizontal="center" vertical="center" wrapText="1"/>
      <protection/>
    </xf>
    <xf numFmtId="1" fontId="7" fillId="33" borderId="46" xfId="0" applyNumberFormat="1" applyFont="1" applyFill="1" applyBorder="1" applyAlignment="1" applyProtection="1">
      <alignment horizontal="center" vertical="center" wrapText="1"/>
      <protection/>
    </xf>
    <xf numFmtId="196" fontId="7" fillId="32" borderId="31" xfId="0" applyNumberFormat="1" applyFont="1" applyFill="1" applyBorder="1" applyAlignment="1" applyProtection="1">
      <alignment horizontal="center" vertical="center"/>
      <protection/>
    </xf>
    <xf numFmtId="196" fontId="7" fillId="32" borderId="25" xfId="0" applyNumberFormat="1" applyFont="1" applyFill="1" applyBorder="1" applyAlignment="1" applyProtection="1">
      <alignment horizontal="center" vertical="center"/>
      <protection/>
    </xf>
    <xf numFmtId="201" fontId="7" fillId="33" borderId="46" xfId="0" applyNumberFormat="1" applyFont="1" applyFill="1" applyBorder="1" applyAlignment="1" applyProtection="1">
      <alignment horizontal="center" vertical="center"/>
      <protection/>
    </xf>
    <xf numFmtId="196" fontId="2" fillId="33" borderId="39" xfId="0" applyNumberFormat="1" applyFont="1" applyFill="1" applyBorder="1" applyAlignment="1" applyProtection="1">
      <alignment vertical="center"/>
      <protection/>
    </xf>
    <xf numFmtId="196" fontId="2" fillId="33" borderId="61" xfId="0" applyNumberFormat="1" applyFont="1" applyFill="1" applyBorder="1" applyAlignment="1" applyProtection="1">
      <alignment vertical="center"/>
      <protection/>
    </xf>
    <xf numFmtId="198" fontId="2" fillId="32" borderId="46" xfId="0" applyNumberFormat="1" applyFont="1" applyFill="1" applyBorder="1" applyAlignment="1" applyProtection="1">
      <alignment horizontal="center" vertical="center"/>
      <protection/>
    </xf>
    <xf numFmtId="196" fontId="2" fillId="32" borderId="40" xfId="0" applyNumberFormat="1" applyFont="1" applyFill="1" applyBorder="1" applyAlignment="1" applyProtection="1">
      <alignment horizontal="center" vertical="center"/>
      <protection/>
    </xf>
    <xf numFmtId="196" fontId="2" fillId="32" borderId="48" xfId="0" applyNumberFormat="1" applyFont="1" applyFill="1" applyBorder="1" applyAlignment="1" applyProtection="1">
      <alignment horizontal="center" vertical="center"/>
      <protection/>
    </xf>
    <xf numFmtId="196" fontId="2" fillId="32" borderId="46" xfId="0" applyNumberFormat="1" applyFont="1" applyFill="1" applyBorder="1" applyAlignment="1" applyProtection="1">
      <alignment horizontal="center" vertical="center"/>
      <protection/>
    </xf>
    <xf numFmtId="196" fontId="7" fillId="32" borderId="3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7" fillId="0" borderId="31" xfId="0" applyNumberFormat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4" xfId="0" applyNumberFormat="1" applyFont="1" applyFill="1" applyBorder="1" applyAlignment="1">
      <alignment vertical="center" wrapText="1"/>
    </xf>
    <xf numFmtId="49" fontId="2" fillId="0" borderId="83" xfId="0" applyNumberFormat="1" applyFont="1" applyFill="1" applyBorder="1" applyAlignment="1">
      <alignment horizontal="left" vertical="center" wrapText="1"/>
    </xf>
    <xf numFmtId="49" fontId="7" fillId="0" borderId="91" xfId="0" applyNumberFormat="1" applyFont="1" applyFill="1" applyBorder="1" applyAlignment="1">
      <alignment horizontal="left" vertical="center" wrapText="1"/>
    </xf>
    <xf numFmtId="49" fontId="2" fillId="0" borderId="82" xfId="0" applyNumberFormat="1" applyFont="1" applyFill="1" applyBorder="1" applyAlignment="1">
      <alignment vertical="center" wrapText="1"/>
    </xf>
    <xf numFmtId="49" fontId="2" fillId="0" borderId="92" xfId="0" applyNumberFormat="1" applyFont="1" applyFill="1" applyBorder="1" applyAlignment="1">
      <alignment horizontal="left" vertical="center" wrapText="1"/>
    </xf>
    <xf numFmtId="49" fontId="7" fillId="0" borderId="83" xfId="0" applyNumberFormat="1" applyFont="1" applyFill="1" applyBorder="1" applyAlignment="1">
      <alignment horizontal="left" vertical="center" wrapText="1"/>
    </xf>
    <xf numFmtId="49" fontId="7" fillId="0" borderId="93" xfId="0" applyNumberFormat="1" applyFont="1" applyFill="1" applyBorder="1" applyAlignment="1">
      <alignment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7" fillId="0" borderId="86" xfId="0" applyNumberFormat="1" applyFont="1" applyFill="1" applyBorder="1" applyAlignment="1">
      <alignment horizontal="left" vertical="center" wrapText="1"/>
    </xf>
    <xf numFmtId="49" fontId="7" fillId="0" borderId="94" xfId="0" applyNumberFormat="1" applyFont="1" applyFill="1" applyBorder="1" applyAlignment="1">
      <alignment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vertical="center" wrapText="1"/>
    </xf>
    <xf numFmtId="49" fontId="7" fillId="0" borderId="89" xfId="0" applyNumberFormat="1" applyFont="1" applyFill="1" applyBorder="1" applyAlignment="1">
      <alignment vertical="center" wrapText="1"/>
    </xf>
    <xf numFmtId="49" fontId="7" fillId="0" borderId="76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7" fillId="0" borderId="89" xfId="0" applyNumberFormat="1" applyFont="1" applyFill="1" applyBorder="1" applyAlignment="1">
      <alignment horizontal="left" vertical="center" wrapText="1"/>
    </xf>
    <xf numFmtId="0" fontId="2" fillId="0" borderId="53" xfId="0" applyNumberFormat="1" applyFont="1" applyFill="1" applyBorder="1" applyAlignment="1">
      <alignment horizontal="left" vertical="center" wrapText="1"/>
    </xf>
    <xf numFmtId="0" fontId="2" fillId="0" borderId="77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>
      <alignment horizontal="left" vertical="center" wrapText="1"/>
    </xf>
    <xf numFmtId="196" fontId="2" fillId="0" borderId="68" xfId="0" applyNumberFormat="1" applyFont="1" applyFill="1" applyBorder="1" applyAlignment="1" applyProtection="1">
      <alignment vertical="center"/>
      <protection/>
    </xf>
    <xf numFmtId="196" fontId="2" fillId="0" borderId="3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56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 wrapText="1"/>
    </xf>
    <xf numFmtId="196" fontId="2" fillId="0" borderId="0" xfId="0" applyNumberFormat="1" applyFont="1" applyFill="1" applyBorder="1" applyAlignment="1" applyProtection="1">
      <alignment vertical="center" wrapText="1"/>
      <protection/>
    </xf>
    <xf numFmtId="196" fontId="2" fillId="0" borderId="76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196" fontId="2" fillId="34" borderId="49" xfId="0" applyNumberFormat="1" applyFont="1" applyFill="1" applyBorder="1" applyAlignment="1" applyProtection="1">
      <alignment vertical="center"/>
      <protection/>
    </xf>
    <xf numFmtId="49" fontId="2" fillId="34" borderId="47" xfId="0" applyNumberFormat="1" applyFont="1" applyFill="1" applyBorder="1" applyAlignment="1">
      <alignment horizontal="center" vertical="center"/>
    </xf>
    <xf numFmtId="196" fontId="2" fillId="34" borderId="47" xfId="0" applyNumberFormat="1" applyFont="1" applyFill="1" applyBorder="1" applyAlignment="1" applyProtection="1">
      <alignment vertical="center"/>
      <protection/>
    </xf>
    <xf numFmtId="49" fontId="2" fillId="34" borderId="60" xfId="0" applyNumberFormat="1" applyFont="1" applyFill="1" applyBorder="1" applyAlignment="1">
      <alignment horizontal="center" vertical="center"/>
    </xf>
    <xf numFmtId="199" fontId="2" fillId="34" borderId="65" xfId="0" applyNumberFormat="1" applyFont="1" applyFill="1" applyBorder="1" applyAlignment="1" applyProtection="1">
      <alignment horizontal="center" vertical="center"/>
      <protection/>
    </xf>
    <xf numFmtId="0" fontId="2" fillId="34" borderId="40" xfId="0" applyNumberFormat="1" applyFont="1" applyFill="1" applyBorder="1" applyAlignment="1" applyProtection="1">
      <alignment horizontal="center" vertical="center"/>
      <protection/>
    </xf>
    <xf numFmtId="1" fontId="7" fillId="34" borderId="47" xfId="0" applyNumberFormat="1" applyFont="1" applyFill="1" applyBorder="1" applyAlignment="1">
      <alignment horizontal="center" vertical="center" wrapText="1"/>
    </xf>
    <xf numFmtId="1" fontId="7" fillId="34" borderId="41" xfId="0" applyNumberFormat="1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>
      <alignment horizontal="center" vertical="center" wrapText="1"/>
    </xf>
    <xf numFmtId="1" fontId="7" fillId="34" borderId="81" xfId="0" applyNumberFormat="1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 applyProtection="1">
      <alignment horizontal="center" vertical="center"/>
      <protection/>
    </xf>
    <xf numFmtId="49" fontId="2" fillId="34" borderId="81" xfId="0" applyNumberFormat="1" applyFont="1" applyFill="1" applyBorder="1" applyAlignment="1" applyProtection="1">
      <alignment horizontal="center" vertical="center"/>
      <protection/>
    </xf>
    <xf numFmtId="49" fontId="2" fillId="34" borderId="95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89" xfId="0" applyNumberFormat="1" applyFont="1" applyFill="1" applyBorder="1" applyAlignment="1" applyProtection="1">
      <alignment horizontal="center" vertical="center"/>
      <protection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66" xfId="0" applyNumberFormat="1" applyFont="1" applyFill="1" applyBorder="1" applyAlignment="1" applyProtection="1">
      <alignment horizontal="center" vertical="center"/>
      <protection/>
    </xf>
    <xf numFmtId="196" fontId="65" fillId="34" borderId="0" xfId="0" applyNumberFormat="1" applyFont="1" applyFill="1" applyBorder="1" applyAlignment="1" applyProtection="1">
      <alignment vertical="center"/>
      <protection/>
    </xf>
    <xf numFmtId="203" fontId="8" fillId="32" borderId="0" xfId="0" applyNumberFormat="1" applyFont="1" applyFill="1" applyBorder="1" applyAlignment="1" applyProtection="1">
      <alignment vertical="center"/>
      <protection/>
    </xf>
    <xf numFmtId="196" fontId="6" fillId="32" borderId="0" xfId="0" applyNumberFormat="1" applyFont="1" applyFill="1" applyBorder="1" applyAlignment="1" applyProtection="1">
      <alignment vertical="center"/>
      <protection/>
    </xf>
    <xf numFmtId="203" fontId="6" fillId="32" borderId="0" xfId="0" applyNumberFormat="1" applyFont="1" applyFill="1" applyBorder="1" applyAlignment="1" applyProtection="1">
      <alignment vertical="center"/>
      <protection/>
    </xf>
    <xf numFmtId="204" fontId="6" fillId="32" borderId="29" xfId="0" applyNumberFormat="1" applyFont="1" applyFill="1" applyBorder="1" applyAlignment="1" applyProtection="1">
      <alignment horizontal="center" vertical="center"/>
      <protection/>
    </xf>
    <xf numFmtId="204" fontId="6" fillId="32" borderId="10" xfId="0" applyNumberFormat="1" applyFont="1" applyFill="1" applyBorder="1" applyAlignment="1" applyProtection="1">
      <alignment horizontal="center" vertical="center"/>
      <protection/>
    </xf>
    <xf numFmtId="204" fontId="6" fillId="32" borderId="10" xfId="0" applyNumberFormat="1" applyFont="1" applyFill="1" applyBorder="1" applyAlignment="1" applyProtection="1">
      <alignment vertical="center"/>
      <protection/>
    </xf>
    <xf numFmtId="204" fontId="6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59" xfId="0" applyNumberFormat="1" applyFont="1" applyFill="1" applyBorder="1" applyAlignment="1" applyProtection="1">
      <alignment horizontal="center" vertical="center"/>
      <protection/>
    </xf>
    <xf numFmtId="0" fontId="8" fillId="32" borderId="51" xfId="0" applyNumberFormat="1" applyFont="1" applyFill="1" applyBorder="1" applyAlignment="1" applyProtection="1">
      <alignment horizontal="center" vertical="center"/>
      <protection/>
    </xf>
    <xf numFmtId="0" fontId="8" fillId="32" borderId="39" xfId="0" applyNumberFormat="1" applyFont="1" applyFill="1" applyBorder="1" applyAlignment="1" applyProtection="1">
      <alignment vertical="center"/>
      <protection/>
    </xf>
    <xf numFmtId="0" fontId="8" fillId="32" borderId="70" xfId="0" applyNumberFormat="1" applyFont="1" applyFill="1" applyBorder="1" applyAlignment="1" applyProtection="1">
      <alignment vertical="center"/>
      <protection/>
    </xf>
    <xf numFmtId="0" fontId="8" fillId="32" borderId="0" xfId="0" applyNumberFormat="1" applyFont="1" applyFill="1" applyBorder="1" applyAlignment="1" applyProtection="1">
      <alignment horizontal="center" vertical="center"/>
      <protection/>
    </xf>
    <xf numFmtId="49" fontId="6" fillId="32" borderId="31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96" fontId="6" fillId="32" borderId="32" xfId="0" applyNumberFormat="1" applyFont="1" applyFill="1" applyBorder="1" applyAlignment="1" applyProtection="1">
      <alignment vertical="center"/>
      <protection/>
    </xf>
    <xf numFmtId="199" fontId="8" fillId="32" borderId="31" xfId="0" applyNumberFormat="1" applyFont="1" applyFill="1" applyBorder="1" applyAlignment="1" applyProtection="1">
      <alignment horizontal="center" vertical="center"/>
      <protection/>
    </xf>
    <xf numFmtId="1" fontId="8" fillId="32" borderId="54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 wrapText="1"/>
    </xf>
    <xf numFmtId="196" fontId="6" fillId="32" borderId="13" xfId="0" applyNumberFormat="1" applyFont="1" applyFill="1" applyBorder="1" applyAlignment="1" applyProtection="1">
      <alignment horizontal="center" vertical="center"/>
      <protection/>
    </xf>
    <xf numFmtId="196" fontId="6" fillId="32" borderId="11" xfId="0" applyNumberFormat="1" applyFont="1" applyFill="1" applyBorder="1" applyAlignment="1" applyProtection="1">
      <alignment horizontal="center" vertical="center"/>
      <protection/>
    </xf>
    <xf numFmtId="196" fontId="6" fillId="32" borderId="32" xfId="0" applyNumberFormat="1" applyFont="1" applyFill="1" applyBorder="1" applyAlignment="1" applyProtection="1">
      <alignment horizontal="center" vertical="center"/>
      <protection/>
    </xf>
    <xf numFmtId="196" fontId="6" fillId="32" borderId="10" xfId="0" applyNumberFormat="1" applyFont="1" applyFill="1" applyBorder="1" applyAlignment="1" applyProtection="1">
      <alignment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>
      <alignment horizontal="left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96" fontId="6" fillId="32" borderId="55" xfId="0" applyNumberFormat="1" applyFont="1" applyFill="1" applyBorder="1" applyAlignment="1" applyProtection="1">
      <alignment vertical="center"/>
      <protection/>
    </xf>
    <xf numFmtId="199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36" xfId="0" applyNumberFormat="1" applyFont="1" applyFill="1" applyBorder="1" applyAlignment="1" applyProtection="1">
      <alignment horizontal="center" vertical="center"/>
      <protection/>
    </xf>
    <xf numFmtId="1" fontId="6" fillId="32" borderId="24" xfId="0" applyNumberFormat="1" applyFont="1" applyFill="1" applyBorder="1" applyAlignment="1">
      <alignment horizontal="center" vertical="center" wrapText="1"/>
    </xf>
    <xf numFmtId="196" fontId="6" fillId="32" borderId="26" xfId="0" applyNumberFormat="1" applyFont="1" applyFill="1" applyBorder="1" applyAlignment="1" applyProtection="1">
      <alignment horizontal="center" vertical="center"/>
      <protection/>
    </xf>
    <xf numFmtId="196" fontId="6" fillId="32" borderId="23" xfId="0" applyNumberFormat="1" applyFont="1" applyFill="1" applyBorder="1" applyAlignment="1" applyProtection="1">
      <alignment horizontal="center" vertical="center"/>
      <protection/>
    </xf>
    <xf numFmtId="196" fontId="6" fillId="32" borderId="55" xfId="0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0" borderId="84" xfId="0" applyNumberFormat="1" applyFont="1" applyFill="1" applyBorder="1" applyAlignment="1">
      <alignment vertical="center" wrapText="1"/>
    </xf>
    <xf numFmtId="49" fontId="6" fillId="32" borderId="21" xfId="0" applyNumberFormat="1" applyFont="1" applyFill="1" applyBorder="1" applyAlignment="1">
      <alignment horizontal="center" vertical="center"/>
    </xf>
    <xf numFmtId="49" fontId="6" fillId="32" borderId="18" xfId="0" applyNumberFormat="1" applyFont="1" applyFill="1" applyBorder="1" applyAlignment="1">
      <alignment horizontal="center" vertical="center"/>
    </xf>
    <xf numFmtId="196" fontId="6" fillId="32" borderId="18" xfId="0" applyNumberFormat="1" applyFont="1" applyFill="1" applyBorder="1" applyAlignment="1" applyProtection="1">
      <alignment horizontal="center" vertical="center" wrapText="1"/>
      <protection/>
    </xf>
    <xf numFmtId="196" fontId="6" fillId="32" borderId="20" xfId="0" applyNumberFormat="1" applyFont="1" applyFill="1" applyBorder="1" applyAlignment="1" applyProtection="1">
      <alignment horizontal="center" vertical="center" wrapText="1"/>
      <protection/>
    </xf>
    <xf numFmtId="199" fontId="6" fillId="32" borderId="31" xfId="0" applyNumberFormat="1" applyFont="1" applyFill="1" applyBorder="1" applyAlignment="1" applyProtection="1">
      <alignment horizontal="center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1" fontId="6" fillId="32" borderId="27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49" fontId="6" fillId="32" borderId="22" xfId="0" applyNumberFormat="1" applyFont="1" applyFill="1" applyBorder="1" applyAlignment="1" applyProtection="1">
      <alignment horizontal="center" vertical="center"/>
      <protection/>
    </xf>
    <xf numFmtId="49" fontId="6" fillId="32" borderId="18" xfId="0" applyNumberFormat="1" applyFont="1" applyFill="1" applyBorder="1" applyAlignment="1" applyProtection="1">
      <alignment vertical="center"/>
      <protection/>
    </xf>
    <xf numFmtId="49" fontId="6" fillId="32" borderId="25" xfId="0" applyNumberFormat="1" applyFont="1" applyFill="1" applyBorder="1" applyAlignment="1">
      <alignment horizontal="center" vertical="center" wrapText="1"/>
    </xf>
    <xf numFmtId="49" fontId="8" fillId="0" borderId="91" xfId="0" applyNumberFormat="1" applyFont="1" applyFill="1" applyBorder="1" applyAlignment="1">
      <alignment horizontal="left" vertical="center" wrapText="1"/>
    </xf>
    <xf numFmtId="49" fontId="6" fillId="32" borderId="26" xfId="0" applyNumberFormat="1" applyFont="1" applyFill="1" applyBorder="1" applyAlignment="1">
      <alignment horizontal="center" vertical="center"/>
    </xf>
    <xf numFmtId="0" fontId="6" fillId="32" borderId="23" xfId="0" applyNumberFormat="1" applyFont="1" applyFill="1" applyBorder="1" applyAlignment="1">
      <alignment horizontal="center" vertical="center"/>
    </xf>
    <xf numFmtId="196" fontId="6" fillId="32" borderId="23" xfId="0" applyNumberFormat="1" applyFont="1" applyFill="1" applyBorder="1" applyAlignment="1" applyProtection="1">
      <alignment horizontal="center" vertical="center" wrapText="1"/>
      <protection/>
    </xf>
    <xf numFmtId="196" fontId="6" fillId="32" borderId="24" xfId="0" applyNumberFormat="1" applyFont="1" applyFill="1" applyBorder="1" applyAlignment="1" applyProtection="1">
      <alignment horizontal="center" vertical="center" wrapText="1"/>
      <protection/>
    </xf>
    <xf numFmtId="199" fontId="8" fillId="32" borderId="25" xfId="0" applyNumberFormat="1" applyFont="1" applyFill="1" applyBorder="1" applyAlignment="1" applyProtection="1">
      <alignment horizontal="center" vertical="center"/>
      <protection/>
    </xf>
    <xf numFmtId="0" fontId="8" fillId="32" borderId="26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3" xfId="0" applyNumberFormat="1" applyFont="1" applyFill="1" applyBorder="1" applyAlignment="1">
      <alignment horizontal="center" vertical="center" wrapText="1"/>
    </xf>
    <xf numFmtId="1" fontId="8" fillId="32" borderId="55" xfId="0" applyNumberFormat="1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 applyProtection="1">
      <alignment horizontal="center" vertical="center"/>
      <protection/>
    </xf>
    <xf numFmtId="49" fontId="6" fillId="32" borderId="23" xfId="0" applyNumberFormat="1" applyFont="1" applyFill="1" applyBorder="1" applyAlignment="1" applyProtection="1">
      <alignment vertical="center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>
      <alignment vertical="center" wrapText="1"/>
    </xf>
    <xf numFmtId="0" fontId="6" fillId="32" borderId="13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196" fontId="6" fillId="32" borderId="11" xfId="0" applyNumberFormat="1" applyFont="1" applyFill="1" applyBorder="1" applyAlignment="1" applyProtection="1">
      <alignment horizontal="center" vertical="center" wrapText="1"/>
      <protection/>
    </xf>
    <xf numFmtId="196" fontId="6" fillId="32" borderId="12" xfId="0" applyNumberFormat="1" applyFont="1" applyFill="1" applyBorder="1" applyAlignment="1" applyProtection="1">
      <alignment horizontal="center" vertical="center" wrapText="1"/>
      <protection/>
    </xf>
    <xf numFmtId="198" fontId="8" fillId="32" borderId="31" xfId="0" applyNumberFormat="1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1" fontId="8" fillId="32" borderId="32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 applyProtection="1">
      <alignment horizontal="center" vertical="center"/>
      <protection/>
    </xf>
    <xf numFmtId="49" fontId="6" fillId="32" borderId="54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 applyProtection="1">
      <alignment vertical="center"/>
      <protection/>
    </xf>
    <xf numFmtId="49" fontId="6" fillId="32" borderId="32" xfId="0" applyNumberFormat="1" applyFont="1" applyFill="1" applyBorder="1" applyAlignment="1" applyProtection="1">
      <alignment vertical="center"/>
      <protection/>
    </xf>
    <xf numFmtId="0" fontId="6" fillId="32" borderId="26" xfId="0" applyNumberFormat="1" applyFont="1" applyFill="1" applyBorder="1" applyAlignment="1">
      <alignment horizontal="center" vertical="center"/>
    </xf>
    <xf numFmtId="49" fontId="6" fillId="32" borderId="23" xfId="0" applyNumberFormat="1" applyFont="1" applyFill="1" applyBorder="1" applyAlignment="1">
      <alignment horizontal="center" vertical="center"/>
    </xf>
    <xf numFmtId="198" fontId="8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55" xfId="0" applyNumberFormat="1" applyFont="1" applyFill="1" applyBorder="1" applyAlignment="1" applyProtection="1">
      <alignment vertical="center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201" fontId="6" fillId="32" borderId="31" xfId="0" applyNumberFormat="1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>
      <alignment horizontal="center" vertical="center" wrapText="1"/>
    </xf>
    <xf numFmtId="200" fontId="6" fillId="32" borderId="11" xfId="0" applyNumberFormat="1" applyFont="1" applyFill="1" applyBorder="1" applyAlignment="1" applyProtection="1">
      <alignment horizontal="center" vertical="center"/>
      <protection/>
    </xf>
    <xf numFmtId="1" fontId="6" fillId="32" borderId="32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 applyProtection="1">
      <alignment horizontal="center" vertical="center"/>
      <protection/>
    </xf>
    <xf numFmtId="0" fontId="6" fillId="32" borderId="23" xfId="0" applyNumberFormat="1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32" borderId="23" xfId="0" applyNumberFormat="1" applyFont="1" applyFill="1" applyBorder="1" applyAlignment="1">
      <alignment horizontal="center" vertical="center" wrapText="1"/>
    </xf>
    <xf numFmtId="196" fontId="6" fillId="32" borderId="11" xfId="0" applyNumberFormat="1" applyFont="1" applyFill="1" applyBorder="1" applyAlignment="1" applyProtection="1">
      <alignment vertical="center"/>
      <protection/>
    </xf>
    <xf numFmtId="0" fontId="8" fillId="32" borderId="13" xfId="0" applyNumberFormat="1" applyFont="1" applyFill="1" applyBorder="1" applyAlignment="1" applyProtection="1">
      <alignment horizontal="center" vertical="center"/>
      <protection/>
    </xf>
    <xf numFmtId="1" fontId="8" fillId="32" borderId="11" xfId="0" applyNumberFormat="1" applyFont="1" applyFill="1" applyBorder="1" applyAlignment="1" applyProtection="1">
      <alignment horizontal="center" vertical="center"/>
      <protection/>
    </xf>
    <xf numFmtId="1" fontId="8" fillId="32" borderId="12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 applyProtection="1">
      <alignment horizontal="center" vertical="center"/>
      <protection/>
    </xf>
    <xf numFmtId="49" fontId="6" fillId="32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6" fillId="32" borderId="16" xfId="0" applyNumberFormat="1" applyFont="1" applyFill="1" applyBorder="1" applyAlignment="1">
      <alignment horizontal="center" vertical="center"/>
    </xf>
    <xf numFmtId="49" fontId="6" fillId="32" borderId="14" xfId="0" applyNumberFormat="1" applyFont="1" applyFill="1" applyBorder="1" applyAlignment="1">
      <alignment horizontal="center" vertical="center"/>
    </xf>
    <xf numFmtId="196" fontId="6" fillId="32" borderId="14" xfId="0" applyNumberFormat="1" applyFont="1" applyFill="1" applyBorder="1" applyAlignment="1" applyProtection="1">
      <alignment vertical="center"/>
      <protection/>
    </xf>
    <xf numFmtId="49" fontId="6" fillId="32" borderId="30" xfId="0" applyNumberFormat="1" applyFont="1" applyFill="1" applyBorder="1" applyAlignment="1">
      <alignment horizontal="center" vertical="center"/>
    </xf>
    <xf numFmtId="198" fontId="8" fillId="32" borderId="15" xfId="0" applyNumberFormat="1" applyFont="1" applyFill="1" applyBorder="1" applyAlignment="1" applyProtection="1">
      <alignment horizontal="center" vertical="center"/>
      <protection/>
    </xf>
    <xf numFmtId="0" fontId="6" fillId="32" borderId="16" xfId="0" applyNumberFormat="1" applyFont="1" applyFill="1" applyBorder="1" applyAlignment="1" applyProtection="1">
      <alignment horizontal="center" vertical="center"/>
      <protection/>
    </xf>
    <xf numFmtId="1" fontId="8" fillId="32" borderId="14" xfId="0" applyNumberFormat="1" applyFont="1" applyFill="1" applyBorder="1" applyAlignment="1">
      <alignment horizontal="center" vertical="center" wrapText="1"/>
    </xf>
    <xf numFmtId="1" fontId="8" fillId="32" borderId="47" xfId="0" applyNumberFormat="1" applyFont="1" applyFill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1" fontId="8" fillId="32" borderId="48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 applyProtection="1">
      <alignment horizontal="center" vertical="center"/>
      <protection/>
    </xf>
    <xf numFmtId="49" fontId="6" fillId="32" borderId="17" xfId="0" applyNumberFormat="1" applyFont="1" applyFill="1" applyBorder="1" applyAlignment="1" applyProtection="1">
      <alignment horizontal="center" vertical="center"/>
      <protection/>
    </xf>
    <xf numFmtId="49" fontId="6" fillId="32" borderId="14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vertical="center" wrapText="1"/>
      <protection/>
    </xf>
    <xf numFmtId="196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196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0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vertical="center" wrapText="1"/>
      <protection/>
    </xf>
    <xf numFmtId="196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 wrapText="1"/>
      <protection/>
    </xf>
    <xf numFmtId="196" fontId="6" fillId="32" borderId="0" xfId="0" applyNumberFormat="1" applyFont="1" applyFill="1" applyBorder="1" applyAlignment="1" applyProtection="1">
      <alignment horizontal="center" vertical="center"/>
      <protection/>
    </xf>
    <xf numFmtId="198" fontId="6" fillId="32" borderId="31" xfId="0" applyNumberFormat="1" applyFont="1" applyFill="1" applyBorder="1" applyAlignment="1" applyProtection="1">
      <alignment horizontal="center" vertical="center"/>
      <protection/>
    </xf>
    <xf numFmtId="198" fontId="8" fillId="32" borderId="25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 applyProtection="1">
      <alignment horizontal="center" vertical="center"/>
      <protection/>
    </xf>
    <xf numFmtId="49" fontId="6" fillId="32" borderId="46" xfId="0" applyNumberFormat="1" applyFont="1" applyFill="1" applyBorder="1" applyAlignment="1">
      <alignment horizontal="center" vertical="center" wrapText="1"/>
    </xf>
    <xf numFmtId="49" fontId="6" fillId="0" borderId="92" xfId="0" applyNumberFormat="1" applyFont="1" applyFill="1" applyBorder="1" applyAlignment="1">
      <alignment horizontal="left" vertical="center" wrapText="1"/>
    </xf>
    <xf numFmtId="0" fontId="6" fillId="32" borderId="51" xfId="0" applyNumberFormat="1" applyFont="1" applyFill="1" applyBorder="1" applyAlignment="1" applyProtection="1">
      <alignment horizontal="center" vertical="center"/>
      <protection/>
    </xf>
    <xf numFmtId="0" fontId="6" fillId="32" borderId="39" xfId="0" applyNumberFormat="1" applyFont="1" applyFill="1" applyBorder="1" applyAlignment="1" applyProtection="1">
      <alignment horizontal="center" vertical="center"/>
      <protection/>
    </xf>
    <xf numFmtId="196" fontId="6" fillId="32" borderId="39" xfId="0" applyNumberFormat="1" applyFont="1" applyFill="1" applyBorder="1" applyAlignment="1" applyProtection="1">
      <alignment horizontal="center" vertical="center" wrapText="1"/>
      <protection/>
    </xf>
    <xf numFmtId="196" fontId="6" fillId="32" borderId="61" xfId="0" applyNumberFormat="1" applyFont="1" applyFill="1" applyBorder="1" applyAlignment="1" applyProtection="1">
      <alignment horizontal="center" vertical="center" wrapText="1"/>
      <protection/>
    </xf>
    <xf numFmtId="198" fontId="8" fillId="32" borderId="46" xfId="0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39" xfId="0" applyNumberFormat="1" applyFont="1" applyFill="1" applyBorder="1" applyAlignment="1">
      <alignment horizontal="center" vertical="center" wrapText="1"/>
    </xf>
    <xf numFmtId="1" fontId="8" fillId="32" borderId="70" xfId="0" applyNumberFormat="1" applyFont="1" applyFill="1" applyBorder="1" applyAlignment="1">
      <alignment horizontal="center" vertical="center" wrapText="1"/>
    </xf>
    <xf numFmtId="49" fontId="6" fillId="32" borderId="51" xfId="0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vertical="center"/>
      <protection/>
    </xf>
    <xf numFmtId="49" fontId="6" fillId="32" borderId="70" xfId="0" applyNumberFormat="1" applyFont="1" applyFill="1" applyBorder="1" applyAlignment="1" applyProtection="1">
      <alignment vertical="center"/>
      <protection/>
    </xf>
    <xf numFmtId="49" fontId="6" fillId="32" borderId="34" xfId="0" applyNumberFormat="1" applyFont="1" applyFill="1" applyBorder="1" applyAlignment="1">
      <alignment horizontal="center" vertical="center" wrapText="1"/>
    </xf>
    <xf numFmtId="49" fontId="8" fillId="0" borderId="83" xfId="0" applyNumberFormat="1" applyFont="1" applyFill="1" applyBorder="1" applyAlignment="1">
      <alignment horizontal="left" vertical="center" wrapText="1"/>
    </xf>
    <xf numFmtId="0" fontId="6" fillId="32" borderId="29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96" fontId="6" fillId="32" borderId="53" xfId="0" applyNumberFormat="1" applyFont="1" applyFill="1" applyBorder="1" applyAlignment="1" applyProtection="1">
      <alignment horizontal="center" vertical="center" wrapText="1"/>
      <protection/>
    </xf>
    <xf numFmtId="198" fontId="8" fillId="32" borderId="34" xfId="0" applyNumberFormat="1" applyFont="1" applyFill="1" applyBorder="1" applyAlignment="1" applyProtection="1">
      <alignment horizontal="center" vertical="center"/>
      <protection/>
    </xf>
    <xf numFmtId="0" fontId="8" fillId="32" borderId="29" xfId="0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1" fontId="8" fillId="32" borderId="28" xfId="0" applyNumberFormat="1" applyFont="1" applyFill="1" applyBorder="1" applyAlignment="1">
      <alignment horizontal="center" vertical="center" wrapText="1"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49" fontId="6" fillId="32" borderId="72" xfId="0" applyNumberFormat="1" applyFont="1" applyFill="1" applyBorder="1" applyAlignment="1" applyProtection="1">
      <alignment horizontal="center" vertical="center"/>
      <protection/>
    </xf>
    <xf numFmtId="49" fontId="6" fillId="32" borderId="10" xfId="0" applyNumberFormat="1" applyFont="1" applyFill="1" applyBorder="1" applyAlignment="1" applyProtection="1">
      <alignment vertical="center"/>
      <protection/>
    </xf>
    <xf numFmtId="0" fontId="6" fillId="32" borderId="21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19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23" xfId="0" applyNumberFormat="1" applyFont="1" applyFill="1" applyBorder="1" applyAlignment="1">
      <alignment horizontal="center" vertical="center" wrapText="1"/>
    </xf>
    <xf numFmtId="196" fontId="8" fillId="32" borderId="11" xfId="0" applyNumberFormat="1" applyFont="1" applyFill="1" applyBorder="1" applyAlignment="1" applyProtection="1">
      <alignment vertical="center"/>
      <protection/>
    </xf>
    <xf numFmtId="196" fontId="8" fillId="32" borderId="32" xfId="0" applyNumberFormat="1" applyFont="1" applyFill="1" applyBorder="1" applyAlignment="1" applyProtection="1">
      <alignment horizontal="center" vertical="center"/>
      <protection/>
    </xf>
    <xf numFmtId="49" fontId="6" fillId="32" borderId="63" xfId="0" applyNumberFormat="1" applyFont="1" applyFill="1" applyBorder="1" applyAlignment="1" applyProtection="1">
      <alignment horizontal="center" vertical="center"/>
      <protection/>
    </xf>
    <xf numFmtId="49" fontId="6" fillId="32" borderId="18" xfId="0" applyNumberFormat="1" applyFont="1" applyFill="1" applyBorder="1" applyAlignment="1" applyProtection="1">
      <alignment horizontal="center" vertical="center"/>
      <protection/>
    </xf>
    <xf numFmtId="0" fontId="6" fillId="32" borderId="14" xfId="0" applyNumberFormat="1" applyFont="1" applyFill="1" applyBorder="1" applyAlignment="1">
      <alignment horizontal="center" vertical="center"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3" xfId="0" applyNumberFormat="1" applyFont="1" applyFill="1" applyBorder="1" applyAlignment="1" applyProtection="1">
      <alignment horizontal="center" vertical="center"/>
      <protection/>
    </xf>
    <xf numFmtId="49" fontId="8" fillId="0" borderId="94" xfId="0" applyNumberFormat="1" applyFont="1" applyFill="1" applyBorder="1" applyAlignment="1">
      <alignment vertical="center" wrapText="1"/>
    </xf>
    <xf numFmtId="196" fontId="6" fillId="32" borderId="23" xfId="0" applyNumberFormat="1" applyFont="1" applyFill="1" applyBorder="1" applyAlignment="1" applyProtection="1">
      <alignment vertical="center"/>
      <protection/>
    </xf>
    <xf numFmtId="0" fontId="6" fillId="32" borderId="55" xfId="0" applyNumberFormat="1" applyFont="1" applyFill="1" applyBorder="1" applyAlignment="1">
      <alignment horizontal="center" vertical="center" wrapText="1"/>
    </xf>
    <xf numFmtId="1" fontId="8" fillId="32" borderId="23" xfId="0" applyNumberFormat="1" applyFont="1" applyFill="1" applyBorder="1" applyAlignment="1">
      <alignment horizontal="center" vertical="center" wrapText="1"/>
    </xf>
    <xf numFmtId="1" fontId="8" fillId="32" borderId="58" xfId="0" applyNumberFormat="1" applyFont="1" applyFill="1" applyBorder="1" applyAlignment="1" applyProtection="1">
      <alignment horizontal="center" vertical="center"/>
      <protection/>
    </xf>
    <xf numFmtId="1" fontId="8" fillId="32" borderId="78" xfId="0" applyNumberFormat="1" applyFont="1" applyFill="1" applyBorder="1" applyAlignment="1">
      <alignment horizontal="center" vertical="center" wrapText="1"/>
    </xf>
    <xf numFmtId="49" fontId="6" fillId="32" borderId="55" xfId="0" applyNumberFormat="1" applyFont="1" applyFill="1" applyBorder="1" applyAlignment="1" applyProtection="1">
      <alignment horizontal="center"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3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6" fillId="32" borderId="55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49" fontId="8" fillId="32" borderId="32" xfId="0" applyNumberFormat="1" applyFont="1" applyFill="1" applyBorder="1" applyAlignment="1">
      <alignment horizontal="center" vertical="center" wrapText="1"/>
    </xf>
    <xf numFmtId="198" fontId="8" fillId="32" borderId="76" xfId="0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49" fontId="8" fillId="32" borderId="11" xfId="0" applyNumberFormat="1" applyFont="1" applyFill="1" applyBorder="1" applyAlignment="1">
      <alignment horizontal="center" vertical="center" wrapText="1"/>
    </xf>
    <xf numFmtId="198" fontId="8" fillId="32" borderId="82" xfId="0" applyNumberFormat="1" applyFont="1" applyFill="1" applyBorder="1" applyAlignment="1" applyProtection="1">
      <alignment horizontal="center" vertical="center"/>
      <protection/>
    </xf>
    <xf numFmtId="1" fontId="6" fillId="32" borderId="11" xfId="0" applyNumberFormat="1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198" fontId="8" fillId="32" borderId="34" xfId="0" applyNumberFormat="1" applyFont="1" applyFill="1" applyBorder="1" applyAlignment="1">
      <alignment horizontal="center" vertical="center" wrapText="1"/>
    </xf>
    <xf numFmtId="0" fontId="6" fillId="32" borderId="29" xfId="0" applyNumberFormat="1" applyFont="1" applyFill="1" applyBorder="1" applyAlignment="1" applyProtection="1">
      <alignment horizontal="center" vertical="center"/>
      <protection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 applyProtection="1">
      <alignment horizontal="center" vertical="center"/>
      <protection/>
    </xf>
    <xf numFmtId="1" fontId="8" fillId="32" borderId="53" xfId="0" applyNumberFormat="1" applyFont="1" applyFill="1" applyBorder="1" applyAlignment="1">
      <alignment horizontal="center" vertical="center" wrapText="1"/>
    </xf>
    <xf numFmtId="49" fontId="6" fillId="32" borderId="37" xfId="0" applyNumberFormat="1" applyFont="1" applyFill="1" applyBorder="1" applyAlignment="1" applyProtection="1">
      <alignment horizontal="center" vertical="center"/>
      <protection/>
    </xf>
    <xf numFmtId="49" fontId="6" fillId="32" borderId="68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left" vertical="center" wrapText="1"/>
    </xf>
    <xf numFmtId="0" fontId="6" fillId="32" borderId="11" xfId="0" applyNumberFormat="1" applyFont="1" applyFill="1" applyBorder="1" applyAlignment="1" applyProtection="1">
      <alignment horizontal="center" vertical="center"/>
      <protection/>
    </xf>
    <xf numFmtId="196" fontId="6" fillId="32" borderId="32" xfId="0" applyNumberFormat="1" applyFont="1" applyFill="1" applyBorder="1" applyAlignment="1" applyProtection="1">
      <alignment horizontal="center" vertical="center" wrapText="1"/>
      <protection/>
    </xf>
    <xf numFmtId="198" fontId="6" fillId="32" borderId="31" xfId="0" applyNumberFormat="1" applyFont="1" applyFill="1" applyBorder="1" applyAlignment="1">
      <alignment horizontal="center" vertical="center" wrapText="1"/>
    </xf>
    <xf numFmtId="0" fontId="6" fillId="32" borderId="54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49" fontId="8" fillId="32" borderId="15" xfId="0" applyNumberFormat="1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196" fontId="8" fillId="32" borderId="14" xfId="0" applyNumberFormat="1" applyFont="1" applyFill="1" applyBorder="1" applyAlignment="1" applyProtection="1">
      <alignment vertical="center"/>
      <protection/>
    </xf>
    <xf numFmtId="196" fontId="6" fillId="32" borderId="30" xfId="0" applyNumberFormat="1" applyFont="1" applyFill="1" applyBorder="1" applyAlignment="1" applyProtection="1">
      <alignment horizontal="center" vertical="center" wrapText="1"/>
      <protection/>
    </xf>
    <xf numFmtId="198" fontId="8" fillId="32" borderId="15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 applyProtection="1">
      <alignment horizontal="center" vertical="center"/>
      <protection/>
    </xf>
    <xf numFmtId="1" fontId="8" fillId="32" borderId="14" xfId="0" applyNumberFormat="1" applyFont="1" applyFill="1" applyBorder="1" applyAlignment="1" applyProtection="1">
      <alignment horizontal="center" vertical="center"/>
      <protection/>
    </xf>
    <xf numFmtId="1" fontId="8" fillId="32" borderId="77" xfId="0" applyNumberFormat="1" applyFont="1" applyFill="1" applyBorder="1" applyAlignment="1">
      <alignment horizontal="center" vertical="center" wrapText="1"/>
    </xf>
    <xf numFmtId="49" fontId="6" fillId="32" borderId="96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32" borderId="55" xfId="0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1" fontId="6" fillId="32" borderId="77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196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8" fillId="0" borderId="93" xfId="0" applyNumberFormat="1" applyFont="1" applyFill="1" applyBorder="1" applyAlignment="1">
      <alignment vertical="center" wrapText="1"/>
    </xf>
    <xf numFmtId="49" fontId="8" fillId="32" borderId="32" xfId="0" applyNumberFormat="1" applyFont="1" applyFill="1" applyBorder="1" applyAlignment="1">
      <alignment horizontal="center" vertical="center"/>
    </xf>
    <xf numFmtId="49" fontId="8" fillId="0" borderId="86" xfId="0" applyNumberFormat="1" applyFont="1" applyFill="1" applyBorder="1" applyAlignment="1">
      <alignment horizontal="left" vertical="center" wrapText="1"/>
    </xf>
    <xf numFmtId="49" fontId="6" fillId="32" borderId="28" xfId="0" applyNumberFormat="1" applyFont="1" applyFill="1" applyBorder="1" applyAlignment="1">
      <alignment horizontal="center" vertical="center"/>
    </xf>
    <xf numFmtId="1" fontId="8" fillId="32" borderId="18" xfId="0" applyNumberFormat="1" applyFont="1" applyFill="1" applyBorder="1" applyAlignment="1" applyProtection="1">
      <alignment horizontal="center" vertical="center"/>
      <protection/>
    </xf>
    <xf numFmtId="1" fontId="8" fillId="32" borderId="20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>
      <alignment vertical="center" wrapText="1"/>
    </xf>
    <xf numFmtId="49" fontId="8" fillId="32" borderId="23" xfId="0" applyNumberFormat="1" applyFont="1" applyFill="1" applyBorder="1" applyAlignment="1">
      <alignment horizontal="center" vertical="center" wrapText="1"/>
    </xf>
    <xf numFmtId="49" fontId="6" fillId="32" borderId="65" xfId="0" applyNumberFormat="1" applyFont="1" applyFill="1" applyBorder="1" applyAlignment="1">
      <alignment horizontal="center" vertical="center" wrapText="1"/>
    </xf>
    <xf numFmtId="49" fontId="8" fillId="0" borderId="89" xfId="0" applyNumberFormat="1" applyFont="1" applyFill="1" applyBorder="1" applyAlignment="1">
      <alignment vertical="center" wrapText="1"/>
    </xf>
    <xf numFmtId="0" fontId="8" fillId="32" borderId="40" xfId="0" applyNumberFormat="1" applyFont="1" applyFill="1" applyBorder="1" applyAlignment="1">
      <alignment horizontal="center" vertical="center"/>
    </xf>
    <xf numFmtId="0" fontId="8" fillId="32" borderId="41" xfId="0" applyNumberFormat="1" applyFont="1" applyFill="1" applyBorder="1" applyAlignment="1">
      <alignment horizontal="center" vertical="center"/>
    </xf>
    <xf numFmtId="196" fontId="8" fillId="32" borderId="41" xfId="0" applyNumberFormat="1" applyFont="1" applyFill="1" applyBorder="1" applyAlignment="1" applyProtection="1">
      <alignment vertical="center"/>
      <protection/>
    </xf>
    <xf numFmtId="49" fontId="8" fillId="32" borderId="66" xfId="0" applyNumberFormat="1" applyFont="1" applyFill="1" applyBorder="1" applyAlignment="1">
      <alignment horizontal="center" vertical="center"/>
    </xf>
    <xf numFmtId="199" fontId="8" fillId="32" borderId="89" xfId="0" applyNumberFormat="1" applyFont="1" applyFill="1" applyBorder="1" applyAlignment="1" applyProtection="1">
      <alignment horizontal="center" vertical="center"/>
      <protection/>
    </xf>
    <xf numFmtId="0" fontId="8" fillId="32" borderId="40" xfId="0" applyNumberFormat="1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>
      <alignment horizontal="center" vertical="center" wrapText="1"/>
    </xf>
    <xf numFmtId="1" fontId="8" fillId="32" borderId="41" xfId="0" applyNumberFormat="1" applyFont="1" applyFill="1" applyBorder="1" applyAlignment="1" applyProtection="1">
      <alignment horizontal="center" vertical="center"/>
      <protection/>
    </xf>
    <xf numFmtId="1" fontId="8" fillId="32" borderId="66" xfId="0" applyNumberFormat="1" applyFont="1" applyFill="1" applyBorder="1" applyAlignment="1">
      <alignment horizontal="center" vertical="center" wrapText="1"/>
    </xf>
    <xf numFmtId="49" fontId="6" fillId="32" borderId="67" xfId="0" applyNumberFormat="1" applyFont="1" applyFill="1" applyBorder="1" applyAlignment="1" applyProtection="1">
      <alignment horizontal="center" vertical="center"/>
      <protection/>
    </xf>
    <xf numFmtId="49" fontId="6" fillId="32" borderId="40" xfId="0" applyNumberFormat="1" applyFont="1" applyFill="1" applyBorder="1" applyAlignment="1" applyProtection="1">
      <alignment horizontal="center" vertical="center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49" fontId="6" fillId="32" borderId="56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left" vertical="center" wrapText="1"/>
    </xf>
    <xf numFmtId="0" fontId="6" fillId="32" borderId="59" xfId="0" applyNumberFormat="1" applyFont="1" applyFill="1" applyBorder="1" applyAlignment="1">
      <alignment horizontal="center" vertical="center"/>
    </xf>
    <xf numFmtId="0" fontId="6" fillId="32" borderId="58" xfId="0" applyNumberFormat="1" applyFont="1" applyFill="1" applyBorder="1" applyAlignment="1">
      <alignment horizontal="center" vertical="center"/>
    </xf>
    <xf numFmtId="196" fontId="6" fillId="32" borderId="58" xfId="0" applyNumberFormat="1" applyFont="1" applyFill="1" applyBorder="1" applyAlignment="1" applyProtection="1">
      <alignment vertical="center"/>
      <protection/>
    </xf>
    <xf numFmtId="49" fontId="6" fillId="32" borderId="35" xfId="0" applyNumberFormat="1" applyFont="1" applyFill="1" applyBorder="1" applyAlignment="1">
      <alignment horizontal="center" vertical="center"/>
    </xf>
    <xf numFmtId="199" fontId="8" fillId="32" borderId="84" xfId="0" applyNumberFormat="1" applyFont="1" applyFill="1" applyBorder="1" applyAlignment="1" applyProtection="1">
      <alignment horizontal="center" vertical="center"/>
      <protection/>
    </xf>
    <xf numFmtId="0" fontId="6" fillId="32" borderId="59" xfId="0" applyNumberFormat="1" applyFont="1" applyFill="1" applyBorder="1" applyAlignment="1" applyProtection="1">
      <alignment horizontal="center" vertical="center"/>
      <protection/>
    </xf>
    <xf numFmtId="1" fontId="8" fillId="32" borderId="58" xfId="0" applyNumberFormat="1" applyFont="1" applyFill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1" fontId="8" fillId="32" borderId="35" xfId="0" applyNumberFormat="1" applyFont="1" applyFill="1" applyBorder="1" applyAlignment="1">
      <alignment horizontal="center" vertical="center" wrapText="1"/>
    </xf>
    <xf numFmtId="49" fontId="6" fillId="32" borderId="59" xfId="0" applyNumberFormat="1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196" fontId="8" fillId="32" borderId="66" xfId="0" applyNumberFormat="1" applyFont="1" applyFill="1" applyBorder="1" applyAlignment="1" applyProtection="1">
      <alignment vertical="center"/>
      <protection/>
    </xf>
    <xf numFmtId="49" fontId="6" fillId="32" borderId="49" xfId="0" applyNumberFormat="1" applyFont="1" applyFill="1" applyBorder="1" applyAlignment="1" applyProtection="1">
      <alignment horizontal="center" vertical="center"/>
      <protection/>
    </xf>
    <xf numFmtId="0" fontId="6" fillId="32" borderId="59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196" fontId="6" fillId="32" borderId="35" xfId="0" applyNumberFormat="1" applyFont="1" applyFill="1" applyBorder="1" applyAlignment="1" applyProtection="1">
      <alignment vertical="center"/>
      <protection/>
    </xf>
    <xf numFmtId="49" fontId="6" fillId="32" borderId="57" xfId="0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vertical="center" wrapText="1"/>
    </xf>
    <xf numFmtId="196" fontId="6" fillId="32" borderId="18" xfId="0" applyNumberFormat="1" applyFont="1" applyFill="1" applyBorder="1" applyAlignment="1" applyProtection="1">
      <alignment vertical="center"/>
      <protection/>
    </xf>
    <xf numFmtId="198" fontId="6" fillId="32" borderId="19" xfId="0" applyNumberFormat="1" applyFont="1" applyFill="1" applyBorder="1" applyAlignment="1">
      <alignment horizontal="center" vertical="center" wrapText="1"/>
    </xf>
    <xf numFmtId="0" fontId="6" fillId="32" borderId="22" xfId="0" applyNumberFormat="1" applyFont="1" applyFill="1" applyBorder="1" applyAlignment="1" applyProtection="1">
      <alignment horizontal="center" vertical="center"/>
      <protection/>
    </xf>
    <xf numFmtId="1" fontId="6" fillId="32" borderId="18" xfId="0" applyNumberFormat="1" applyFont="1" applyFill="1" applyBorder="1" applyAlignment="1" applyProtection="1">
      <alignment horizontal="center" vertical="center"/>
      <protection/>
    </xf>
    <xf numFmtId="1" fontId="8" fillId="32" borderId="27" xfId="0" applyNumberFormat="1" applyFont="1" applyFill="1" applyBorder="1" applyAlignment="1">
      <alignment horizontal="center" vertical="center" wrapText="1"/>
    </xf>
    <xf numFmtId="1" fontId="8" fillId="32" borderId="18" xfId="0" applyNumberFormat="1" applyFont="1" applyFill="1" applyBorder="1" applyAlignment="1">
      <alignment horizontal="center" vertical="center" wrapText="1"/>
    </xf>
    <xf numFmtId="49" fontId="8" fillId="32" borderId="25" xfId="0" applyNumberFormat="1" applyFont="1" applyFill="1" applyBorder="1" applyAlignment="1">
      <alignment horizontal="center" vertical="center" wrapText="1"/>
    </xf>
    <xf numFmtId="0" fontId="8" fillId="32" borderId="26" xfId="0" applyNumberFormat="1" applyFont="1" applyFill="1" applyBorder="1" applyAlignment="1">
      <alignment horizontal="center" vertical="center"/>
    </xf>
    <xf numFmtId="0" fontId="8" fillId="32" borderId="23" xfId="0" applyNumberFormat="1" applyFont="1" applyFill="1" applyBorder="1" applyAlignment="1">
      <alignment horizontal="center" vertical="center"/>
    </xf>
    <xf numFmtId="49" fontId="8" fillId="32" borderId="23" xfId="0" applyNumberFormat="1" applyFont="1" applyFill="1" applyBorder="1" applyAlignment="1">
      <alignment horizontal="center" vertical="center"/>
    </xf>
    <xf numFmtId="0" fontId="6" fillId="32" borderId="36" xfId="0" applyNumberFormat="1" applyFont="1" applyFill="1" applyBorder="1" applyAlignment="1" applyProtection="1">
      <alignment horizontal="center" vertical="center"/>
      <protection/>
    </xf>
    <xf numFmtId="1" fontId="6" fillId="32" borderId="23" xfId="0" applyNumberFormat="1" applyFont="1" applyFill="1" applyBorder="1" applyAlignment="1" applyProtection="1">
      <alignment horizontal="center" vertical="center"/>
      <protection/>
    </xf>
    <xf numFmtId="1" fontId="6" fillId="32" borderId="55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32" borderId="11" xfId="0" applyNumberFormat="1" applyFont="1" applyFill="1" applyBorder="1" applyAlignment="1">
      <alignment horizontal="center" vertical="center"/>
    </xf>
    <xf numFmtId="196" fontId="6" fillId="32" borderId="41" xfId="0" applyNumberFormat="1" applyFont="1" applyFill="1" applyBorder="1" applyAlignment="1" applyProtection="1">
      <alignment vertical="center"/>
      <protection/>
    </xf>
    <xf numFmtId="1" fontId="8" fillId="32" borderId="81" xfId="0" applyNumberFormat="1" applyFont="1" applyFill="1" applyBorder="1" applyAlignment="1">
      <alignment horizontal="center" vertical="center" wrapText="1"/>
    </xf>
    <xf numFmtId="196" fontId="6" fillId="0" borderId="90" xfId="0" applyNumberFormat="1" applyFont="1" applyFill="1" applyBorder="1" applyAlignment="1" applyProtection="1">
      <alignment vertical="center"/>
      <protection/>
    </xf>
    <xf numFmtId="49" fontId="6" fillId="32" borderId="90" xfId="0" applyNumberFormat="1" applyFont="1" applyFill="1" applyBorder="1" applyAlignment="1" applyProtection="1">
      <alignment horizontal="center" vertical="center"/>
      <protection/>
    </xf>
    <xf numFmtId="49" fontId="6" fillId="32" borderId="41" xfId="0" applyNumberFormat="1" applyFont="1" applyFill="1" applyBorder="1" applyAlignment="1" applyProtection="1">
      <alignment horizontal="center" vertical="center"/>
      <protection/>
    </xf>
    <xf numFmtId="49" fontId="6" fillId="32" borderId="66" xfId="0" applyNumberFormat="1" applyFont="1" applyFill="1" applyBorder="1" applyAlignment="1" applyProtection="1">
      <alignment horizontal="center" vertical="center"/>
      <protection/>
    </xf>
    <xf numFmtId="196" fontId="67" fillId="32" borderId="0" xfId="0" applyNumberFormat="1" applyFont="1" applyFill="1" applyBorder="1" applyAlignment="1" applyProtection="1">
      <alignment vertical="center"/>
      <protection/>
    </xf>
    <xf numFmtId="196" fontId="67" fillId="32" borderId="10" xfId="0" applyNumberFormat="1" applyFont="1" applyFill="1" applyBorder="1" applyAlignment="1" applyProtection="1">
      <alignment vertical="center"/>
      <protection/>
    </xf>
    <xf numFmtId="49" fontId="6" fillId="32" borderId="33" xfId="0" applyNumberFormat="1" applyFont="1" applyFill="1" applyBorder="1" applyAlignment="1" applyProtection="1">
      <alignment horizontal="center" vertical="center"/>
      <protection/>
    </xf>
    <xf numFmtId="0" fontId="8" fillId="32" borderId="49" xfId="0" applyNumberFormat="1" applyFont="1" applyFill="1" applyBorder="1" applyAlignment="1">
      <alignment horizontal="center" vertical="center"/>
    </xf>
    <xf numFmtId="0" fontId="8" fillId="32" borderId="47" xfId="0" applyNumberFormat="1" applyFont="1" applyFill="1" applyBorder="1" applyAlignment="1">
      <alignment horizontal="center" vertical="center"/>
    </xf>
    <xf numFmtId="49" fontId="8" fillId="32" borderId="47" xfId="0" applyNumberFormat="1" applyFont="1" applyFill="1" applyBorder="1" applyAlignment="1">
      <alignment horizontal="center" vertical="center"/>
    </xf>
    <xf numFmtId="196" fontId="6" fillId="32" borderId="60" xfId="0" applyNumberFormat="1" applyFont="1" applyFill="1" applyBorder="1" applyAlignment="1" applyProtection="1">
      <alignment horizontal="center" vertical="center" wrapText="1"/>
      <protection/>
    </xf>
    <xf numFmtId="198" fontId="6" fillId="32" borderId="33" xfId="0" applyNumberFormat="1" applyFont="1" applyFill="1" applyBorder="1" applyAlignment="1">
      <alignment horizontal="center" vertical="center" wrapText="1"/>
    </xf>
    <xf numFmtId="0" fontId="6" fillId="32" borderId="50" xfId="0" applyNumberFormat="1" applyFont="1" applyFill="1" applyBorder="1" applyAlignment="1" applyProtection="1">
      <alignment horizontal="center" vertical="center"/>
      <protection/>
    </xf>
    <xf numFmtId="196" fontId="6" fillId="32" borderId="53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>
      <alignment horizontal="left" vertical="center" wrapText="1"/>
    </xf>
    <xf numFmtId="196" fontId="8" fillId="32" borderId="13" xfId="0" applyNumberFormat="1" applyFont="1" applyFill="1" applyBorder="1" applyAlignment="1" applyProtection="1">
      <alignment vertical="center"/>
      <protection/>
    </xf>
    <xf numFmtId="196" fontId="8" fillId="32" borderId="32" xfId="0" applyNumberFormat="1" applyFont="1" applyFill="1" applyBorder="1" applyAlignment="1" applyProtection="1">
      <alignment vertical="center"/>
      <protection/>
    </xf>
    <xf numFmtId="198" fontId="8" fillId="32" borderId="68" xfId="0" applyNumberFormat="1" applyFont="1" applyFill="1" applyBorder="1" applyAlignment="1" applyProtection="1">
      <alignment horizontal="center" vertical="center"/>
      <protection/>
    </xf>
    <xf numFmtId="198" fontId="8" fillId="32" borderId="38" xfId="0" applyNumberFormat="1" applyFont="1" applyFill="1" applyBorder="1" applyAlignment="1" applyProtection="1">
      <alignment horizontal="center" vertical="center"/>
      <protection/>
    </xf>
    <xf numFmtId="1" fontId="8" fillId="32" borderId="23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1" fontId="8" fillId="32" borderId="23" xfId="0" applyNumberFormat="1" applyFont="1" applyFill="1" applyBorder="1" applyAlignment="1" applyProtection="1">
      <alignment horizontal="center" vertical="center"/>
      <protection/>
    </xf>
    <xf numFmtId="1" fontId="8" fillId="32" borderId="24" xfId="0" applyNumberFormat="1" applyFont="1" applyFill="1" applyBorder="1" applyAlignment="1">
      <alignment horizontal="center" vertical="center" wrapText="1"/>
    </xf>
    <xf numFmtId="49" fontId="8" fillId="0" borderId="89" xfId="0" applyNumberFormat="1" applyFont="1" applyFill="1" applyBorder="1" applyAlignment="1">
      <alignment horizontal="left" vertical="center" wrapText="1"/>
    </xf>
    <xf numFmtId="49" fontId="8" fillId="32" borderId="41" xfId="0" applyNumberFormat="1" applyFont="1" applyFill="1" applyBorder="1" applyAlignment="1">
      <alignment horizontal="center" vertical="center"/>
    </xf>
    <xf numFmtId="49" fontId="6" fillId="32" borderId="58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196" fontId="8" fillId="0" borderId="10" xfId="0" applyNumberFormat="1" applyFont="1" applyFill="1" applyBorder="1" applyAlignment="1" applyProtection="1">
      <alignment vertical="center" wrapText="1"/>
      <protection/>
    </xf>
    <xf numFmtId="196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196" fontId="8" fillId="32" borderId="10" xfId="0" applyNumberFormat="1" applyFont="1" applyFill="1" applyBorder="1" applyAlignment="1" applyProtection="1">
      <alignment vertical="center"/>
      <protection/>
    </xf>
    <xf numFmtId="196" fontId="8" fillId="32" borderId="10" xfId="0" applyNumberFormat="1" applyFont="1" applyFill="1" applyBorder="1" applyAlignment="1" applyProtection="1">
      <alignment horizontal="center" vertical="center"/>
      <protection/>
    </xf>
    <xf numFmtId="196" fontId="8" fillId="32" borderId="0" xfId="0" applyNumberFormat="1" applyFont="1" applyFill="1" applyBorder="1" applyAlignment="1" applyProtection="1">
      <alignment horizontal="center" vertical="center"/>
      <protection/>
    </xf>
    <xf numFmtId="196" fontId="8" fillId="32" borderId="0" xfId="0" applyNumberFormat="1" applyFont="1" applyFill="1" applyBorder="1" applyAlignment="1" applyProtection="1">
      <alignment vertical="center"/>
      <protection/>
    </xf>
    <xf numFmtId="196" fontId="7" fillId="32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horizontal="center"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8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 applyProtection="1">
      <alignment vertical="center"/>
      <protection/>
    </xf>
    <xf numFmtId="49" fontId="6" fillId="32" borderId="6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198" fontId="8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>
      <alignment horizontal="center" vertical="center" wrapText="1"/>
    </xf>
    <xf numFmtId="49" fontId="6" fillId="32" borderId="3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98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0" borderId="63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99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4" borderId="52" xfId="0" applyNumberFormat="1" applyFont="1" applyFill="1" applyBorder="1" applyAlignment="1">
      <alignment horizontal="center" vertical="center" wrapText="1"/>
    </xf>
    <xf numFmtId="196" fontId="6" fillId="34" borderId="10" xfId="0" applyNumberFormat="1" applyFont="1" applyFill="1" applyBorder="1" applyAlignment="1" applyProtection="1">
      <alignment vertical="center"/>
      <protection/>
    </xf>
    <xf numFmtId="49" fontId="6" fillId="34" borderId="10" xfId="0" applyNumberFormat="1" applyFont="1" applyFill="1" applyBorder="1" applyAlignment="1">
      <alignment horizontal="center" vertical="center"/>
    </xf>
    <xf numFmtId="199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96" fontId="6" fillId="34" borderId="0" xfId="0" applyNumberFormat="1" applyFont="1" applyFill="1" applyBorder="1" applyAlignment="1" applyProtection="1">
      <alignment vertical="center"/>
      <protection/>
    </xf>
    <xf numFmtId="0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199" fontId="8" fillId="32" borderId="10" xfId="0" applyNumberFormat="1" applyFont="1" applyFill="1" applyBorder="1" applyAlignment="1" applyProtection="1">
      <alignment horizontal="center" vertical="center"/>
      <protection/>
    </xf>
    <xf numFmtId="198" fontId="8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37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198" fontId="6" fillId="32" borderId="10" xfId="0" applyNumberFormat="1" applyFont="1" applyFill="1" applyBorder="1" applyAlignment="1">
      <alignment horizontal="center" vertical="center" wrapText="1"/>
    </xf>
    <xf numFmtId="49" fontId="8" fillId="32" borderId="3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32" borderId="96" xfId="0" applyNumberFormat="1" applyFont="1" applyFill="1" applyBorder="1" applyAlignment="1">
      <alignment horizontal="center" vertical="center" wrapText="1"/>
    </xf>
    <xf numFmtId="49" fontId="6" fillId="32" borderId="53" xfId="0" applyNumberFormat="1" applyFont="1" applyFill="1" applyBorder="1" applyAlignment="1" applyProtection="1">
      <alignment horizontal="center" vertical="center"/>
      <protection/>
    </xf>
    <xf numFmtId="196" fontId="6" fillId="32" borderId="72" xfId="0" applyNumberFormat="1" applyFont="1" applyFill="1" applyBorder="1" applyAlignment="1" applyProtection="1">
      <alignment vertical="center"/>
      <protection/>
    </xf>
    <xf numFmtId="1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 vertical="center" wrapText="1"/>
    </xf>
    <xf numFmtId="203" fontId="2" fillId="32" borderId="79" xfId="0" applyNumberFormat="1" applyFont="1" applyFill="1" applyBorder="1" applyAlignment="1" applyProtection="1">
      <alignment horizontal="center" vertical="center"/>
      <protection/>
    </xf>
    <xf numFmtId="203" fontId="2" fillId="32" borderId="80" xfId="0" applyNumberFormat="1" applyFont="1" applyFill="1" applyBorder="1" applyAlignment="1" applyProtection="1">
      <alignment horizontal="center" vertical="center"/>
      <protection/>
    </xf>
    <xf numFmtId="203" fontId="2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20" xfId="0" applyNumberFormat="1" applyFont="1" applyFill="1" applyBorder="1" applyAlignment="1">
      <alignment horizontal="center" vertical="center" wrapText="1"/>
    </xf>
    <xf numFmtId="196" fontId="2" fillId="32" borderId="10" xfId="0" applyNumberFormat="1" applyFont="1" applyFill="1" applyBorder="1" applyAlignment="1" applyProtection="1">
      <alignment horizontal="center" vertical="center"/>
      <protection/>
    </xf>
    <xf numFmtId="196" fontId="2" fillId="32" borderId="28" xfId="0" applyNumberFormat="1" applyFont="1" applyFill="1" applyBorder="1" applyAlignment="1" applyProtection="1">
      <alignment horizontal="center" vertical="center"/>
      <protection/>
    </xf>
    <xf numFmtId="196" fontId="2" fillId="32" borderId="23" xfId="0" applyNumberFormat="1" applyFont="1" applyFill="1" applyBorder="1" applyAlignment="1" applyProtection="1">
      <alignment horizontal="center" vertical="center"/>
      <protection/>
    </xf>
    <xf numFmtId="196" fontId="2" fillId="32" borderId="55" xfId="0" applyNumberFormat="1" applyFont="1" applyFill="1" applyBorder="1" applyAlignment="1" applyProtection="1">
      <alignment horizontal="center" vertical="center"/>
      <protection/>
    </xf>
    <xf numFmtId="1" fontId="7" fillId="32" borderId="61" xfId="0" applyNumberFormat="1" applyFont="1" applyFill="1" applyBorder="1" applyAlignment="1">
      <alignment horizontal="center" vertical="center" wrapText="1"/>
    </xf>
    <xf numFmtId="1" fontId="7" fillId="32" borderId="78" xfId="0" applyNumberFormat="1" applyFont="1" applyFill="1" applyBorder="1" applyAlignment="1">
      <alignment horizontal="center" vertical="center" wrapText="1"/>
    </xf>
    <xf numFmtId="1" fontId="7" fillId="33" borderId="71" xfId="0" applyNumberFormat="1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49" fontId="7" fillId="32" borderId="49" xfId="0" applyNumberFormat="1" applyFont="1" applyFill="1" applyBorder="1" applyAlignment="1">
      <alignment horizontal="center" vertical="center" wrapText="1"/>
    </xf>
    <xf numFmtId="49" fontId="7" fillId="32" borderId="47" xfId="0" applyNumberFormat="1" applyFont="1" applyFill="1" applyBorder="1" applyAlignment="1">
      <alignment horizontal="center" vertical="center" wrapText="1"/>
    </xf>
    <xf numFmtId="203" fontId="2" fillId="32" borderId="62" xfId="0" applyNumberFormat="1" applyFont="1" applyFill="1" applyBorder="1" applyAlignment="1" applyProtection="1">
      <alignment horizontal="center" vertical="center"/>
      <protection/>
    </xf>
    <xf numFmtId="203" fontId="2" fillId="32" borderId="74" xfId="0" applyNumberFormat="1" applyFont="1" applyFill="1" applyBorder="1" applyAlignment="1" applyProtection="1">
      <alignment horizontal="center" vertical="center"/>
      <protection/>
    </xf>
    <xf numFmtId="196" fontId="2" fillId="32" borderId="85" xfId="0" applyNumberFormat="1" applyFont="1" applyFill="1" applyBorder="1" applyAlignment="1" applyProtection="1">
      <alignment horizontal="center" vertical="center"/>
      <protection/>
    </xf>
    <xf numFmtId="196" fontId="2" fillId="32" borderId="86" xfId="0" applyNumberFormat="1" applyFont="1" applyFill="1" applyBorder="1" applyAlignment="1" applyProtection="1">
      <alignment horizontal="center" vertical="center"/>
      <protection/>
    </xf>
    <xf numFmtId="1" fontId="2" fillId="32" borderId="39" xfId="0" applyNumberFormat="1" applyFont="1" applyFill="1" applyBorder="1" applyAlignment="1" applyProtection="1">
      <alignment horizontal="center" vertical="center"/>
      <protection/>
    </xf>
    <xf numFmtId="1" fontId="2" fillId="32" borderId="70" xfId="0" applyNumberFormat="1" applyFont="1" applyFill="1" applyBorder="1" applyAlignment="1" applyProtection="1">
      <alignment horizontal="center" vertical="center"/>
      <protection/>
    </xf>
    <xf numFmtId="49" fontId="2" fillId="32" borderId="48" xfId="0" applyNumberFormat="1" applyFont="1" applyFill="1" applyBorder="1" applyAlignment="1" applyProtection="1">
      <alignment horizontal="center" vertical="center"/>
      <protection/>
    </xf>
    <xf numFmtId="49" fontId="2" fillId="32" borderId="62" xfId="0" applyNumberFormat="1" applyFont="1" applyFill="1" applyBorder="1" applyAlignment="1" applyProtection="1">
      <alignment horizontal="center" vertical="center"/>
      <protection/>
    </xf>
    <xf numFmtId="49" fontId="7" fillId="33" borderId="71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28" xfId="0" applyNumberFormat="1" applyFont="1" applyFill="1" applyBorder="1" applyAlignment="1">
      <alignment horizontal="center" vertical="center" wrapText="1"/>
    </xf>
    <xf numFmtId="1" fontId="7" fillId="32" borderId="23" xfId="0" applyNumberFormat="1" applyFont="1" applyFill="1" applyBorder="1" applyAlignment="1">
      <alignment horizontal="center" vertical="center" wrapText="1"/>
    </xf>
    <xf numFmtId="1" fontId="7" fillId="32" borderId="55" xfId="0" applyNumberFormat="1" applyFont="1" applyFill="1" applyBorder="1" applyAlignment="1">
      <alignment horizontal="center" vertical="center" wrapText="1"/>
    </xf>
    <xf numFmtId="1" fontId="7" fillId="32" borderId="24" xfId="0" applyNumberFormat="1" applyFont="1" applyFill="1" applyBorder="1" applyAlignment="1">
      <alignment horizontal="center" vertical="center" wrapText="1"/>
    </xf>
    <xf numFmtId="1" fontId="7" fillId="32" borderId="32" xfId="0" applyNumberFormat="1" applyFont="1" applyFill="1" applyBorder="1" applyAlignment="1">
      <alignment horizontal="center" vertical="center" wrapText="1"/>
    </xf>
    <xf numFmtId="196" fontId="2" fillId="32" borderId="72" xfId="0" applyNumberFormat="1" applyFont="1" applyFill="1" applyBorder="1" applyAlignment="1" applyProtection="1">
      <alignment horizontal="center" vertical="center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196" fontId="2" fillId="32" borderId="22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196" fontId="2" fillId="32" borderId="54" xfId="0" applyNumberFormat="1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>
      <alignment horizontal="center" vertical="center" wrapText="1"/>
    </xf>
    <xf numFmtId="196" fontId="2" fillId="32" borderId="48" xfId="0" applyNumberFormat="1" applyFont="1" applyFill="1" applyBorder="1" applyAlignment="1" applyProtection="1">
      <alignment horizontal="center" vertical="center"/>
      <protection/>
    </xf>
    <xf numFmtId="196" fontId="2" fillId="32" borderId="62" xfId="0" applyNumberFormat="1" applyFont="1" applyFill="1" applyBorder="1" applyAlignment="1" applyProtection="1">
      <alignment horizontal="center" vertical="center"/>
      <protection/>
    </xf>
    <xf numFmtId="196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 applyProtection="1">
      <alignment horizontal="center" vertical="center"/>
      <protection/>
    </xf>
    <xf numFmtId="49" fontId="2" fillId="32" borderId="31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7" fillId="32" borderId="25" xfId="0" applyNumberFormat="1" applyFont="1" applyFill="1" applyBorder="1" applyAlignment="1">
      <alignment horizontal="left" vertical="center" wrapText="1"/>
    </xf>
    <xf numFmtId="49" fontId="2" fillId="32" borderId="19" xfId="0" applyNumberFormat="1" applyFont="1" applyFill="1" applyBorder="1" applyAlignment="1">
      <alignment vertical="center" wrapText="1"/>
    </xf>
    <xf numFmtId="49" fontId="2" fillId="32" borderId="34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vertical="center" wrapText="1"/>
    </xf>
    <xf numFmtId="49" fontId="7" fillId="32" borderId="31" xfId="0" applyNumberFormat="1" applyFont="1" applyFill="1" applyBorder="1" applyAlignment="1">
      <alignment vertical="center" wrapText="1"/>
    </xf>
    <xf numFmtId="49" fontId="2" fillId="32" borderId="34" xfId="0" applyNumberFormat="1" applyFont="1" applyFill="1" applyBorder="1" applyAlignment="1">
      <alignment horizontal="left" vertical="center" wrapText="1"/>
    </xf>
    <xf numFmtId="49" fontId="2" fillId="32" borderId="25" xfId="0" applyNumberFormat="1" applyFont="1" applyFill="1" applyBorder="1" applyAlignment="1">
      <alignment horizontal="left" vertical="center" wrapText="1"/>
    </xf>
    <xf numFmtId="49" fontId="2" fillId="32" borderId="84" xfId="0" applyNumberFormat="1" applyFont="1" applyFill="1" applyBorder="1" applyAlignment="1">
      <alignment vertical="center" wrapText="1"/>
    </xf>
    <xf numFmtId="49" fontId="2" fillId="32" borderId="83" xfId="0" applyNumberFormat="1" applyFont="1" applyFill="1" applyBorder="1" applyAlignment="1">
      <alignment horizontal="left" vertical="center" wrapText="1"/>
    </xf>
    <xf numFmtId="49" fontId="7" fillId="32" borderId="91" xfId="0" applyNumberFormat="1" applyFont="1" applyFill="1" applyBorder="1" applyAlignment="1">
      <alignment horizontal="left" vertical="center" wrapText="1"/>
    </xf>
    <xf numFmtId="49" fontId="2" fillId="32" borderId="82" xfId="0" applyNumberFormat="1" applyFont="1" applyFill="1" applyBorder="1" applyAlignment="1">
      <alignment vertical="center" wrapText="1"/>
    </xf>
    <xf numFmtId="49" fontId="2" fillId="32" borderId="92" xfId="0" applyNumberFormat="1" applyFont="1" applyFill="1" applyBorder="1" applyAlignment="1">
      <alignment horizontal="left" vertical="center" wrapText="1"/>
    </xf>
    <xf numFmtId="49" fontId="7" fillId="32" borderId="83" xfId="0" applyNumberFormat="1" applyFont="1" applyFill="1" applyBorder="1" applyAlignment="1">
      <alignment horizontal="left" vertical="center" wrapText="1"/>
    </xf>
    <xf numFmtId="49" fontId="7" fillId="32" borderId="93" xfId="0" applyNumberFormat="1" applyFont="1" applyFill="1" applyBorder="1" applyAlignment="1">
      <alignment vertical="center" wrapText="1"/>
    </xf>
    <xf numFmtId="49" fontId="2" fillId="32" borderId="86" xfId="0" applyNumberFormat="1" applyFont="1" applyFill="1" applyBorder="1" applyAlignment="1">
      <alignment horizontal="left" vertical="center" wrapText="1"/>
    </xf>
    <xf numFmtId="49" fontId="7" fillId="32" borderId="86" xfId="0" applyNumberFormat="1" applyFont="1" applyFill="1" applyBorder="1" applyAlignment="1">
      <alignment horizontal="left" vertical="center" wrapText="1"/>
    </xf>
    <xf numFmtId="49" fontId="7" fillId="32" borderId="94" xfId="0" applyNumberFormat="1" applyFont="1" applyFill="1" applyBorder="1" applyAlignment="1">
      <alignment vertical="center" wrapText="1"/>
    </xf>
    <xf numFmtId="0" fontId="2" fillId="34" borderId="95" xfId="0" applyFont="1" applyFill="1" applyBorder="1" applyAlignment="1">
      <alignment horizontal="left" vertical="center" wrapText="1"/>
    </xf>
    <xf numFmtId="196" fontId="7" fillId="32" borderId="40" xfId="0" applyNumberFormat="1" applyFont="1" applyFill="1" applyBorder="1" applyAlignment="1" applyProtection="1">
      <alignment vertical="center"/>
      <protection/>
    </xf>
    <xf numFmtId="199" fontId="2" fillId="32" borderId="65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96" fontId="7" fillId="32" borderId="10" xfId="0" applyNumberFormat="1" applyFont="1" applyFill="1" applyBorder="1" applyAlignment="1" applyProtection="1">
      <alignment vertical="center"/>
      <protection/>
    </xf>
    <xf numFmtId="49" fontId="7" fillId="32" borderId="10" xfId="0" applyNumberFormat="1" applyFont="1" applyFill="1" applyBorder="1" applyAlignment="1">
      <alignment horizontal="center" vertical="center"/>
    </xf>
    <xf numFmtId="199" fontId="2" fillId="32" borderId="10" xfId="0" applyNumberFormat="1" applyFont="1" applyFill="1" applyBorder="1" applyAlignment="1" applyProtection="1">
      <alignment horizontal="center" vertical="center"/>
      <protection/>
    </xf>
    <xf numFmtId="49" fontId="7" fillId="32" borderId="85" xfId="0" applyNumberFormat="1" applyFont="1" applyFill="1" applyBorder="1" applyAlignment="1">
      <alignment horizontal="left" vertical="center" wrapText="1"/>
    </xf>
    <xf numFmtId="196" fontId="7" fillId="32" borderId="49" xfId="0" applyNumberFormat="1" applyFont="1" applyFill="1" applyBorder="1" applyAlignment="1" applyProtection="1">
      <alignment vertical="center"/>
      <protection/>
    </xf>
    <xf numFmtId="49" fontId="7" fillId="32" borderId="47" xfId="0" applyNumberFormat="1" applyFont="1" applyFill="1" applyBorder="1" applyAlignment="1">
      <alignment horizontal="center" vertical="center"/>
    </xf>
    <xf numFmtId="49" fontId="7" fillId="32" borderId="60" xfId="0" applyNumberFormat="1" applyFont="1" applyFill="1" applyBorder="1" applyAlignment="1">
      <alignment horizontal="center" vertical="center"/>
    </xf>
    <xf numFmtId="199" fontId="2" fillId="32" borderId="33" xfId="0" applyNumberFormat="1" applyFont="1" applyFill="1" applyBorder="1" applyAlignment="1" applyProtection="1">
      <alignment horizontal="center" vertical="center"/>
      <protection/>
    </xf>
    <xf numFmtId="0" fontId="7" fillId="32" borderId="47" xfId="0" applyFont="1" applyFill="1" applyBorder="1" applyAlignment="1">
      <alignment horizontal="center" vertical="center" wrapText="1"/>
    </xf>
    <xf numFmtId="49" fontId="2" fillId="32" borderId="50" xfId="0" applyNumberFormat="1" applyFont="1" applyFill="1" applyBorder="1" applyAlignment="1" applyProtection="1">
      <alignment horizontal="center" vertical="center"/>
      <protection/>
    </xf>
    <xf numFmtId="49" fontId="7" fillId="32" borderId="34" xfId="0" applyNumberFormat="1" applyFont="1" applyFill="1" applyBorder="1" applyAlignment="1">
      <alignment horizontal="left" vertical="center" wrapText="1"/>
    </xf>
    <xf numFmtId="49" fontId="7" fillId="32" borderId="25" xfId="0" applyNumberFormat="1" applyFont="1" applyFill="1" applyBorder="1" applyAlignment="1">
      <alignment vertical="center" wrapText="1"/>
    </xf>
    <xf numFmtId="49" fontId="7" fillId="32" borderId="89" xfId="0" applyNumberFormat="1" applyFont="1" applyFill="1" applyBorder="1" applyAlignment="1">
      <alignment vertical="center" wrapText="1"/>
    </xf>
    <xf numFmtId="49" fontId="7" fillId="32" borderId="76" xfId="0" applyNumberFormat="1" applyFont="1" applyFill="1" applyBorder="1" applyAlignment="1">
      <alignment horizontal="left" vertical="center" wrapText="1"/>
    </xf>
    <xf numFmtId="49" fontId="7" fillId="32" borderId="31" xfId="0" applyNumberFormat="1" applyFont="1" applyFill="1" applyBorder="1" applyAlignment="1">
      <alignment horizontal="left" vertical="center" wrapText="1"/>
    </xf>
    <xf numFmtId="49" fontId="11" fillId="32" borderId="34" xfId="0" applyNumberFormat="1" applyFont="1" applyFill="1" applyBorder="1" applyAlignment="1">
      <alignment horizontal="left" vertical="center" wrapText="1"/>
    </xf>
    <xf numFmtId="49" fontId="7" fillId="32" borderId="15" xfId="0" applyNumberFormat="1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49" fontId="7" fillId="34" borderId="34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2" borderId="31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49" fontId="7" fillId="34" borderId="89" xfId="0" applyNumberFormat="1" applyFont="1" applyFill="1" applyBorder="1" applyAlignment="1">
      <alignment horizontal="left" vertical="center" wrapText="1"/>
    </xf>
    <xf numFmtId="49" fontId="7" fillId="34" borderId="31" xfId="0" applyNumberFormat="1" applyFont="1" applyFill="1" applyBorder="1" applyAlignment="1">
      <alignment horizontal="left" vertical="center" wrapText="1"/>
    </xf>
    <xf numFmtId="0" fontId="2" fillId="32" borderId="53" xfId="0" applyNumberFormat="1" applyFont="1" applyFill="1" applyBorder="1" applyAlignment="1">
      <alignment horizontal="left" vertical="center" wrapText="1"/>
    </xf>
    <xf numFmtId="0" fontId="2" fillId="32" borderId="77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left" vertical="center" wrapText="1"/>
      <protection/>
    </xf>
    <xf numFmtId="0" fontId="2" fillId="32" borderId="31" xfId="0" applyFont="1" applyFill="1" applyBorder="1" applyAlignment="1">
      <alignment horizontal="left" vertical="center" wrapText="1"/>
    </xf>
    <xf numFmtId="196" fontId="2" fillId="32" borderId="68" xfId="0" applyNumberFormat="1" applyFont="1" applyFill="1" applyBorder="1" applyAlignment="1" applyProtection="1">
      <alignment vertical="center"/>
      <protection/>
    </xf>
    <xf numFmtId="196" fontId="2" fillId="32" borderId="38" xfId="0" applyNumberFormat="1" applyFont="1" applyFill="1" applyBorder="1" applyAlignment="1" applyProtection="1">
      <alignment vertical="center"/>
      <protection/>
    </xf>
    <xf numFmtId="0" fontId="2" fillId="32" borderId="56" xfId="0" applyNumberFormat="1" applyFont="1" applyFill="1" applyBorder="1" applyAlignment="1" applyProtection="1">
      <alignment horizontal="left" vertical="center"/>
      <protection/>
    </xf>
    <xf numFmtId="0" fontId="2" fillId="32" borderId="19" xfId="0" applyFont="1" applyFill="1" applyBorder="1" applyAlignment="1">
      <alignment horizontal="left" vertical="center" wrapText="1"/>
    </xf>
    <xf numFmtId="196" fontId="2" fillId="32" borderId="0" xfId="0" applyNumberFormat="1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54" applyFont="1" applyBorder="1" applyAlignment="1">
      <alignment horizontal="center" wrapText="1"/>
      <protection/>
    </xf>
    <xf numFmtId="0" fontId="15" fillId="0" borderId="0" xfId="54" applyFont="1" applyAlignment="1">
      <alignment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0" borderId="10" xfId="54" applyFont="1" applyBorder="1" applyAlignment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68" fillId="32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54" applyFont="1" applyBorder="1" applyAlignment="1">
      <alignment horizontal="center"/>
      <protection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 shrinkToFit="1"/>
    </xf>
    <xf numFmtId="0" fontId="2" fillId="0" borderId="10" xfId="54" applyFont="1" applyBorder="1" applyAlignment="1">
      <alignment horizontal="center" vertical="center" textRotation="90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77" xfId="53" applyFont="1" applyBorder="1" applyAlignment="1">
      <alignment horizontal="center" vertical="center" wrapText="1"/>
      <protection/>
    </xf>
    <xf numFmtId="0" fontId="7" fillId="0" borderId="97" xfId="53" applyFont="1" applyBorder="1" applyAlignment="1">
      <alignment horizontal="center" vertical="center" wrapText="1"/>
      <protection/>
    </xf>
    <xf numFmtId="0" fontId="7" fillId="0" borderId="48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84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10" xfId="54" applyNumberFormat="1" applyFont="1" applyBorder="1" applyAlignment="1">
      <alignment horizontal="center" vertical="center" wrapText="1"/>
      <protection/>
    </xf>
    <xf numFmtId="49" fontId="13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6" fillId="0" borderId="53" xfId="54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3" fillId="0" borderId="53" xfId="54" applyFont="1" applyBorder="1" applyAlignment="1">
      <alignment horizontal="center" vertical="center" wrapText="1"/>
      <protection/>
    </xf>
    <xf numFmtId="0" fontId="17" fillId="0" borderId="9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84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77" xfId="53" applyNumberFormat="1" applyFont="1" applyBorder="1" applyAlignment="1" applyProtection="1">
      <alignment horizontal="left" vertical="top" wrapText="1"/>
      <protection locked="0"/>
    </xf>
    <xf numFmtId="0" fontId="16" fillId="0" borderId="97" xfId="0" applyFont="1" applyBorder="1" applyAlignment="1">
      <alignment horizontal="left" wrapText="1"/>
    </xf>
    <xf numFmtId="0" fontId="16" fillId="0" borderId="9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77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7" fillId="0" borderId="77" xfId="53" applyNumberFormat="1" applyFont="1" applyBorder="1" applyAlignment="1">
      <alignment horizontal="center" vertical="center" wrapText="1"/>
      <protection/>
    </xf>
    <xf numFmtId="0" fontId="17" fillId="0" borderId="97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 vertical="center" wrapText="1"/>
    </xf>
    <xf numFmtId="0" fontId="0" fillId="32" borderId="84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/>
    </xf>
    <xf numFmtId="196" fontId="7" fillId="32" borderId="75" xfId="0" applyNumberFormat="1" applyFont="1" applyFill="1" applyBorder="1" applyAlignment="1" applyProtection="1">
      <alignment horizontal="center" vertical="center"/>
      <protection/>
    </xf>
    <xf numFmtId="196" fontId="7" fillId="32" borderId="57" xfId="0" applyNumberFormat="1" applyFont="1" applyFill="1" applyBorder="1" applyAlignment="1" applyProtection="1">
      <alignment horizontal="center" vertical="center"/>
      <protection/>
    </xf>
    <xf numFmtId="196" fontId="2" fillId="32" borderId="97" xfId="0" applyNumberFormat="1" applyFont="1" applyFill="1" applyBorder="1" applyAlignment="1" applyProtection="1">
      <alignment horizontal="center" vertical="center"/>
      <protection/>
    </xf>
    <xf numFmtId="196" fontId="7" fillId="32" borderId="76" xfId="0" applyNumberFormat="1" applyFont="1" applyFill="1" applyBorder="1" applyAlignment="1" applyProtection="1">
      <alignment horizontal="center" vertical="center"/>
      <protection/>
    </xf>
    <xf numFmtId="196" fontId="7" fillId="32" borderId="98" xfId="0" applyNumberFormat="1" applyFont="1" applyFill="1" applyBorder="1" applyAlignment="1" applyProtection="1">
      <alignment horizontal="center" vertical="center"/>
      <protection/>
    </xf>
    <xf numFmtId="201" fontId="7" fillId="32" borderId="10" xfId="0" applyNumberFormat="1" applyFont="1" applyFill="1" applyBorder="1" applyAlignment="1" applyProtection="1">
      <alignment horizontal="center" vertical="center"/>
      <protection/>
    </xf>
    <xf numFmtId="200" fontId="2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>
      <alignment horizontal="center" vertical="center"/>
    </xf>
    <xf numFmtId="201" fontId="7" fillId="32" borderId="51" xfId="0" applyNumberFormat="1" applyFont="1" applyFill="1" applyBorder="1" applyAlignment="1" applyProtection="1">
      <alignment horizontal="center" vertical="center"/>
      <protection/>
    </xf>
    <xf numFmtId="201" fontId="7" fillId="32" borderId="39" xfId="0" applyNumberFormat="1" applyFont="1" applyFill="1" applyBorder="1" applyAlignment="1" applyProtection="1">
      <alignment horizontal="center" vertical="center"/>
      <protection/>
    </xf>
    <xf numFmtId="201" fontId="7" fillId="32" borderId="70" xfId="0" applyNumberFormat="1" applyFont="1" applyFill="1" applyBorder="1" applyAlignment="1" applyProtection="1">
      <alignment horizontal="center" vertical="center"/>
      <protection/>
    </xf>
    <xf numFmtId="203" fontId="2" fillId="32" borderId="79" xfId="0" applyNumberFormat="1" applyFont="1" applyFill="1" applyBorder="1" applyAlignment="1" applyProtection="1">
      <alignment horizontal="center" vertical="center"/>
      <protection/>
    </xf>
    <xf numFmtId="203" fontId="2" fillId="32" borderId="99" xfId="0" applyNumberFormat="1" applyFont="1" applyFill="1" applyBorder="1" applyAlignment="1" applyProtection="1">
      <alignment horizontal="center" vertical="center"/>
      <protection/>
    </xf>
    <xf numFmtId="203" fontId="2" fillId="32" borderId="80" xfId="0" applyNumberFormat="1" applyFont="1" applyFill="1" applyBorder="1" applyAlignment="1" applyProtection="1">
      <alignment horizontal="center" vertical="center"/>
      <protection/>
    </xf>
    <xf numFmtId="203" fontId="2" fillId="32" borderId="100" xfId="0" applyNumberFormat="1" applyFont="1" applyFill="1" applyBorder="1" applyAlignment="1" applyProtection="1">
      <alignment horizontal="center" vertical="center"/>
      <protection/>
    </xf>
    <xf numFmtId="203" fontId="2" fillId="32" borderId="0" xfId="0" applyNumberFormat="1" applyFont="1" applyFill="1" applyBorder="1" applyAlignment="1" applyProtection="1">
      <alignment horizontal="center" vertical="center"/>
      <protection/>
    </xf>
    <xf numFmtId="203" fontId="2" fillId="32" borderId="101" xfId="0" applyNumberFormat="1" applyFont="1" applyFill="1" applyBorder="1" applyAlignment="1" applyProtection="1">
      <alignment horizontal="center" vertical="center"/>
      <protection/>
    </xf>
    <xf numFmtId="0" fontId="7" fillId="32" borderId="75" xfId="0" applyFont="1" applyFill="1" applyBorder="1" applyAlignment="1">
      <alignment horizontal="center" vertical="center" wrapText="1"/>
    </xf>
    <xf numFmtId="0" fontId="7" fillId="32" borderId="76" xfId="0" applyFont="1" applyFill="1" applyBorder="1" applyAlignment="1">
      <alignment horizontal="center" vertical="center" wrapText="1"/>
    </xf>
    <xf numFmtId="0" fontId="7" fillId="32" borderId="98" xfId="0" applyFont="1" applyFill="1" applyBorder="1" applyAlignment="1">
      <alignment horizontal="center" vertical="center" wrapText="1"/>
    </xf>
    <xf numFmtId="203" fontId="2" fillId="32" borderId="102" xfId="0" applyNumberFormat="1" applyFont="1" applyFill="1" applyBorder="1" applyAlignment="1" applyProtection="1">
      <alignment horizontal="center" vertical="center" textRotation="90" wrapText="1"/>
      <protection/>
    </xf>
    <xf numFmtId="203" fontId="2" fillId="0" borderId="103" xfId="0" applyNumberFormat="1" applyFont="1" applyFill="1" applyBorder="1" applyAlignment="1" applyProtection="1">
      <alignment horizontal="center" vertical="center" wrapText="1"/>
      <protection/>
    </xf>
    <xf numFmtId="203" fontId="2" fillId="0" borderId="44" xfId="0" applyNumberFormat="1" applyFont="1" applyFill="1" applyBorder="1" applyAlignment="1" applyProtection="1">
      <alignment horizontal="center" vertical="center" wrapText="1"/>
      <protection/>
    </xf>
    <xf numFmtId="203" fontId="2" fillId="0" borderId="104" xfId="0" applyNumberFormat="1" applyFont="1" applyFill="1" applyBorder="1" applyAlignment="1" applyProtection="1">
      <alignment horizontal="center" vertical="center" wrapText="1"/>
      <protection/>
    </xf>
    <xf numFmtId="203" fontId="2" fillId="32" borderId="105" xfId="0" applyNumberFormat="1" applyFont="1" applyFill="1" applyBorder="1" applyAlignment="1" applyProtection="1">
      <alignment horizontal="center" vertical="center"/>
      <protection/>
    </xf>
    <xf numFmtId="203" fontId="2" fillId="32" borderId="106" xfId="0" applyNumberFormat="1" applyFont="1" applyFill="1" applyBorder="1" applyAlignment="1" applyProtection="1">
      <alignment horizontal="center" vertical="center"/>
      <protection/>
    </xf>
    <xf numFmtId="203" fontId="2" fillId="32" borderId="102" xfId="0" applyNumberFormat="1" applyFont="1" applyFill="1" applyBorder="1" applyAlignment="1" applyProtection="1">
      <alignment horizontal="center" vertical="center"/>
      <protection/>
    </xf>
    <xf numFmtId="203" fontId="2" fillId="32" borderId="105" xfId="0" applyNumberFormat="1" applyFont="1" applyFill="1" applyBorder="1" applyAlignment="1" applyProtection="1">
      <alignment horizontal="center" vertical="center" textRotation="90" wrapText="1"/>
      <protection/>
    </xf>
    <xf numFmtId="49" fontId="2" fillId="32" borderId="49" xfId="0" applyNumberFormat="1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203" fontId="2" fillId="32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44" xfId="0" applyFont="1" applyFill="1" applyBorder="1" applyAlignment="1">
      <alignment horizontal="center" vertical="center" textRotation="90" wrapText="1"/>
    </xf>
    <xf numFmtId="0" fontId="2" fillId="32" borderId="104" xfId="0" applyFont="1" applyFill="1" applyBorder="1" applyAlignment="1">
      <alignment horizontal="center" vertical="center" textRotation="90" wrapText="1"/>
    </xf>
    <xf numFmtId="49" fontId="7" fillId="32" borderId="90" xfId="0" applyNumberFormat="1" applyFont="1" applyFill="1" applyBorder="1" applyAlignment="1" applyProtection="1">
      <alignment horizontal="center" vertical="center"/>
      <protection/>
    </xf>
    <xf numFmtId="49" fontId="7" fillId="32" borderId="89" xfId="0" applyNumberFormat="1" applyFont="1" applyFill="1" applyBorder="1" applyAlignment="1" applyProtection="1">
      <alignment horizontal="center" vertical="center"/>
      <protection/>
    </xf>
    <xf numFmtId="49" fontId="7" fillId="32" borderId="95" xfId="0" applyNumberFormat="1" applyFont="1" applyFill="1" applyBorder="1" applyAlignment="1" applyProtection="1">
      <alignment horizontal="center" vertical="center"/>
      <protection/>
    </xf>
    <xf numFmtId="203" fontId="7" fillId="32" borderId="64" xfId="0" applyNumberFormat="1" applyFont="1" applyFill="1" applyBorder="1" applyAlignment="1" applyProtection="1">
      <alignment horizontal="center" vertical="center" wrapText="1"/>
      <protection/>
    </xf>
    <xf numFmtId="203" fontId="7" fillId="32" borderId="92" xfId="0" applyNumberFormat="1" applyFont="1" applyFill="1" applyBorder="1" applyAlignment="1" applyProtection="1">
      <alignment horizontal="center" vertical="center" wrapText="1"/>
      <protection/>
    </xf>
    <xf numFmtId="203" fontId="7" fillId="32" borderId="76" xfId="0" applyNumberFormat="1" applyFont="1" applyFill="1" applyBorder="1" applyAlignment="1" applyProtection="1">
      <alignment horizontal="center" vertical="center" wrapText="1"/>
      <protection/>
    </xf>
    <xf numFmtId="203" fontId="7" fillId="32" borderId="98" xfId="0" applyNumberFormat="1" applyFont="1" applyFill="1" applyBorder="1" applyAlignment="1" applyProtection="1">
      <alignment horizontal="center" vertical="center" wrapText="1"/>
      <protection/>
    </xf>
    <xf numFmtId="204" fontId="10" fillId="32" borderId="64" xfId="0" applyNumberFormat="1" applyFont="1" applyFill="1" applyBorder="1" applyAlignment="1" applyProtection="1">
      <alignment horizontal="center" vertical="center" wrapText="1"/>
      <protection/>
    </xf>
    <xf numFmtId="204" fontId="10" fillId="32" borderId="92" xfId="0" applyNumberFormat="1" applyFont="1" applyFill="1" applyBorder="1" applyAlignment="1" applyProtection="1">
      <alignment horizontal="center" vertical="center" wrapText="1"/>
      <protection/>
    </xf>
    <xf numFmtId="204" fontId="10" fillId="32" borderId="71" xfId="0" applyNumberFormat="1" applyFont="1" applyFill="1" applyBorder="1" applyAlignment="1" applyProtection="1">
      <alignment horizontal="center" vertical="center" wrapText="1"/>
      <protection/>
    </xf>
    <xf numFmtId="49" fontId="10" fillId="32" borderId="64" xfId="0" applyNumberFormat="1" applyFont="1" applyFill="1" applyBorder="1" applyAlignment="1">
      <alignment horizontal="center" vertical="center" wrapText="1"/>
    </xf>
    <xf numFmtId="49" fontId="10" fillId="32" borderId="92" xfId="0" applyNumberFormat="1" applyFont="1" applyFill="1" applyBorder="1" applyAlignment="1">
      <alignment horizontal="center" vertical="center" wrapText="1"/>
    </xf>
    <xf numFmtId="49" fontId="10" fillId="32" borderId="71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50" xfId="0" applyNumberFormat="1" applyFont="1" applyFill="1" applyBorder="1" applyAlignment="1">
      <alignment horizontal="center" vertical="center" wrapText="1"/>
    </xf>
    <xf numFmtId="203" fontId="2" fillId="32" borderId="107" xfId="0" applyNumberFormat="1" applyFont="1" applyFill="1" applyBorder="1" applyAlignment="1" applyProtection="1">
      <alignment horizontal="center" vertical="center" wrapText="1"/>
      <protection/>
    </xf>
    <xf numFmtId="203" fontId="2" fillId="32" borderId="108" xfId="0" applyNumberFormat="1" applyFont="1" applyFill="1" applyBorder="1" applyAlignment="1" applyProtection="1">
      <alignment horizontal="center" vertical="center" wrapText="1"/>
      <protection/>
    </xf>
    <xf numFmtId="0" fontId="2" fillId="32" borderId="108" xfId="0" applyFont="1" applyFill="1" applyBorder="1" applyAlignment="1">
      <alignment horizontal="center" vertical="center" wrapText="1"/>
    </xf>
    <xf numFmtId="49" fontId="7" fillId="32" borderId="64" xfId="0" applyNumberFormat="1" applyFont="1" applyFill="1" applyBorder="1" applyAlignment="1" applyProtection="1">
      <alignment horizontal="center" vertical="center"/>
      <protection/>
    </xf>
    <xf numFmtId="49" fontId="7" fillId="32" borderId="69" xfId="0" applyNumberFormat="1" applyFont="1" applyFill="1" applyBorder="1" applyAlignment="1" applyProtection="1">
      <alignment horizontal="center" vertical="center"/>
      <protection/>
    </xf>
    <xf numFmtId="203" fontId="2" fillId="32" borderId="38" xfId="0" applyNumberFormat="1" applyFont="1" applyFill="1" applyBorder="1" applyAlignment="1" applyProtection="1">
      <alignment horizontal="center" vertical="center"/>
      <protection/>
    </xf>
    <xf numFmtId="203" fontId="2" fillId="32" borderId="91" xfId="0" applyNumberFormat="1" applyFont="1" applyFill="1" applyBorder="1" applyAlignment="1" applyProtection="1">
      <alignment horizontal="center" vertical="center"/>
      <protection/>
    </xf>
    <xf numFmtId="203" fontId="2" fillId="32" borderId="94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>
      <alignment horizontal="center" vertical="center" wrapText="1"/>
    </xf>
    <xf numFmtId="49" fontId="7" fillId="32" borderId="51" xfId="0" applyNumberFormat="1" applyFont="1" applyFill="1" applyBorder="1" applyAlignment="1" applyProtection="1">
      <alignment horizontal="center" vertical="center"/>
      <protection/>
    </xf>
    <xf numFmtId="49" fontId="7" fillId="32" borderId="39" xfId="0" applyNumberFormat="1" applyFont="1" applyFill="1" applyBorder="1" applyAlignment="1" applyProtection="1">
      <alignment horizontal="center" vertical="center"/>
      <protection/>
    </xf>
    <xf numFmtId="0" fontId="7" fillId="32" borderId="26" xfId="0" applyNumberFormat="1" applyFont="1" applyFill="1" applyBorder="1" applyAlignment="1" applyProtection="1">
      <alignment horizontal="right" vertical="center"/>
      <protection/>
    </xf>
    <xf numFmtId="0" fontId="7" fillId="32" borderId="23" xfId="0" applyNumberFormat="1" applyFont="1" applyFill="1" applyBorder="1" applyAlignment="1" applyProtection="1">
      <alignment horizontal="right" vertical="center"/>
      <protection/>
    </xf>
    <xf numFmtId="0" fontId="7" fillId="32" borderId="24" xfId="0" applyNumberFormat="1" applyFont="1" applyFill="1" applyBorder="1" applyAlignment="1" applyProtection="1">
      <alignment horizontal="right" vertical="center"/>
      <protection/>
    </xf>
    <xf numFmtId="0" fontId="2" fillId="32" borderId="90" xfId="0" applyFont="1" applyFill="1" applyBorder="1" applyAlignment="1">
      <alignment horizontal="right" vertical="center"/>
    </xf>
    <xf numFmtId="0" fontId="2" fillId="32" borderId="89" xfId="0" applyFont="1" applyFill="1" applyBorder="1" applyAlignment="1">
      <alignment horizontal="right" vertical="center"/>
    </xf>
    <xf numFmtId="0" fontId="10" fillId="32" borderId="52" xfId="0" applyNumberFormat="1" applyFont="1" applyFill="1" applyBorder="1" applyAlignment="1" applyProtection="1">
      <alignment horizontal="center" vertical="center"/>
      <protection/>
    </xf>
    <xf numFmtId="0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32" borderId="62" xfId="0" applyNumberFormat="1" applyFont="1" applyFill="1" applyBorder="1" applyAlignment="1" applyProtection="1">
      <alignment horizontal="center" vertical="center"/>
      <protection/>
    </xf>
    <xf numFmtId="0" fontId="7" fillId="32" borderId="64" xfId="0" applyFont="1" applyFill="1" applyBorder="1" applyAlignment="1">
      <alignment horizontal="center" vertical="center" wrapText="1"/>
    </xf>
    <xf numFmtId="0" fontId="7" fillId="32" borderId="71" xfId="0" applyFont="1" applyFill="1" applyBorder="1" applyAlignment="1">
      <alignment horizontal="center" vertical="center" wrapText="1"/>
    </xf>
    <xf numFmtId="0" fontId="7" fillId="32" borderId="92" xfId="0" applyFont="1" applyFill="1" applyBorder="1" applyAlignment="1">
      <alignment horizontal="center" vertical="center" wrapText="1"/>
    </xf>
    <xf numFmtId="203" fontId="2" fillId="32" borderId="109" xfId="0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110" xfId="0" applyFont="1" applyFill="1" applyBorder="1" applyAlignment="1">
      <alignment horizontal="center" vertical="center" textRotation="90" wrapText="1"/>
    </xf>
    <xf numFmtId="0" fontId="2" fillId="32" borderId="111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 applyProtection="1">
      <alignment horizontal="right"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2" fillId="32" borderId="12" xfId="0" applyFont="1" applyFill="1" applyBorder="1" applyAlignment="1" applyProtection="1">
      <alignment horizontal="right" vertical="center"/>
      <protection/>
    </xf>
    <xf numFmtId="0" fontId="10" fillId="32" borderId="64" xfId="0" applyNumberFormat="1" applyFont="1" applyFill="1" applyBorder="1" applyAlignment="1" applyProtection="1">
      <alignment horizontal="center" vertical="center"/>
      <protection/>
    </xf>
    <xf numFmtId="0" fontId="10" fillId="32" borderId="92" xfId="0" applyNumberFormat="1" applyFont="1" applyFill="1" applyBorder="1" applyAlignment="1" applyProtection="1">
      <alignment horizontal="center" vertical="center"/>
      <protection/>
    </xf>
    <xf numFmtId="0" fontId="10" fillId="32" borderId="71" xfId="0" applyNumberFormat="1" applyFont="1" applyFill="1" applyBorder="1" applyAlignment="1" applyProtection="1">
      <alignment horizontal="center" vertical="center"/>
      <protection/>
    </xf>
    <xf numFmtId="203" fontId="2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10" xfId="0" applyFont="1" applyFill="1" applyBorder="1" applyAlignment="1">
      <alignment horizontal="center" vertical="center" textRotation="90" wrapText="1"/>
    </xf>
    <xf numFmtId="1" fontId="7" fillId="32" borderId="20" xfId="0" applyNumberFormat="1" applyFont="1" applyFill="1" applyBorder="1" applyAlignment="1">
      <alignment horizontal="center" vertical="center" wrapText="1"/>
    </xf>
    <xf numFmtId="1" fontId="7" fillId="32" borderId="85" xfId="0" applyNumberFormat="1" applyFont="1" applyFill="1" applyBorder="1" applyAlignment="1">
      <alignment horizontal="center" vertical="center" wrapText="1"/>
    </xf>
    <xf numFmtId="49" fontId="2" fillId="32" borderId="53" xfId="0" applyNumberFormat="1" applyFont="1" applyFill="1" applyBorder="1" applyAlignment="1" applyProtection="1">
      <alignment horizontal="center" vertical="center"/>
      <protection/>
    </xf>
    <xf numFmtId="49" fontId="2" fillId="32" borderId="86" xfId="0" applyNumberFormat="1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horizontal="right" vertical="center"/>
      <protection/>
    </xf>
    <xf numFmtId="0" fontId="2" fillId="32" borderId="23" xfId="0" applyFont="1" applyFill="1" applyBorder="1" applyAlignment="1" applyProtection="1">
      <alignment horizontal="right" vertical="center"/>
      <protection/>
    </xf>
    <xf numFmtId="0" fontId="2" fillId="32" borderId="24" xfId="0" applyFont="1" applyFill="1" applyBorder="1" applyAlignment="1" applyProtection="1">
      <alignment horizontal="right" vertical="center"/>
      <protection/>
    </xf>
    <xf numFmtId="0" fontId="7" fillId="32" borderId="64" xfId="0" applyFont="1" applyFill="1" applyBorder="1" applyAlignment="1">
      <alignment horizontal="left" vertical="center" wrapText="1"/>
    </xf>
    <xf numFmtId="0" fontId="7" fillId="32" borderId="112" xfId="0" applyFont="1" applyFill="1" applyBorder="1" applyAlignment="1">
      <alignment horizontal="left" vertical="center" wrapText="1"/>
    </xf>
    <xf numFmtId="196" fontId="2" fillId="32" borderId="61" xfId="0" applyNumberFormat="1" applyFont="1" applyFill="1" applyBorder="1" applyAlignment="1" applyProtection="1">
      <alignment horizontal="center" vertical="center"/>
      <protection/>
    </xf>
    <xf numFmtId="196" fontId="2" fillId="32" borderId="71" xfId="0" applyNumberFormat="1" applyFont="1" applyFill="1" applyBorder="1" applyAlignment="1" applyProtection="1">
      <alignment horizontal="center" vertical="center"/>
      <protection/>
    </xf>
    <xf numFmtId="49" fontId="7" fillId="32" borderId="81" xfId="0" applyNumberFormat="1" applyFont="1" applyFill="1" applyBorder="1" applyAlignment="1" applyProtection="1">
      <alignment horizontal="center" vertical="center"/>
      <protection/>
    </xf>
    <xf numFmtId="196" fontId="2" fillId="32" borderId="10" xfId="0" applyNumberFormat="1" applyFont="1" applyFill="1" applyBorder="1" applyAlignment="1" applyProtection="1">
      <alignment horizontal="center" vertical="center"/>
      <protection/>
    </xf>
    <xf numFmtId="196" fontId="2" fillId="32" borderId="28" xfId="0" applyNumberFormat="1" applyFont="1" applyFill="1" applyBorder="1" applyAlignment="1" applyProtection="1">
      <alignment horizontal="center" vertical="center"/>
      <protection/>
    </xf>
    <xf numFmtId="196" fontId="2" fillId="32" borderId="23" xfId="0" applyNumberFormat="1" applyFont="1" applyFill="1" applyBorder="1" applyAlignment="1" applyProtection="1">
      <alignment horizontal="center" vertical="center"/>
      <protection/>
    </xf>
    <xf numFmtId="196" fontId="2" fillId="32" borderId="55" xfId="0" applyNumberFormat="1" applyFont="1" applyFill="1" applyBorder="1" applyAlignment="1" applyProtection="1">
      <alignment horizontal="center" vertical="center"/>
      <protection/>
    </xf>
    <xf numFmtId="196" fontId="7" fillId="32" borderId="64" xfId="0" applyNumberFormat="1" applyFont="1" applyFill="1" applyBorder="1" applyAlignment="1" applyProtection="1">
      <alignment horizontal="center" vertical="center"/>
      <protection/>
    </xf>
    <xf numFmtId="196" fontId="7" fillId="32" borderId="92" xfId="0" applyNumberFormat="1" applyFont="1" applyFill="1" applyBorder="1" applyAlignment="1" applyProtection="1">
      <alignment horizontal="center" vertical="center"/>
      <protection/>
    </xf>
    <xf numFmtId="0" fontId="10" fillId="32" borderId="76" xfId="0" applyNumberFormat="1" applyFont="1" applyFill="1" applyBorder="1" applyAlignment="1" applyProtection="1">
      <alignment horizontal="center" vertical="center"/>
      <protection/>
    </xf>
    <xf numFmtId="0" fontId="10" fillId="32" borderId="98" xfId="0" applyNumberFormat="1" applyFont="1" applyFill="1" applyBorder="1" applyAlignment="1" applyProtection="1">
      <alignment horizontal="center" vertical="center"/>
      <protection/>
    </xf>
    <xf numFmtId="201" fontId="7" fillId="32" borderId="64" xfId="0" applyNumberFormat="1" applyFont="1" applyFill="1" applyBorder="1" applyAlignment="1" applyProtection="1">
      <alignment horizontal="center" vertical="center"/>
      <protection/>
    </xf>
    <xf numFmtId="201" fontId="7" fillId="32" borderId="92" xfId="0" applyNumberFormat="1" applyFont="1" applyFill="1" applyBorder="1" applyAlignment="1" applyProtection="1">
      <alignment horizontal="center" vertical="center"/>
      <protection/>
    </xf>
    <xf numFmtId="201" fontId="7" fillId="32" borderId="71" xfId="0" applyNumberFormat="1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right" vertical="center"/>
      <protection/>
    </xf>
    <xf numFmtId="0" fontId="2" fillId="32" borderId="10" xfId="0" applyFont="1" applyFill="1" applyBorder="1" applyAlignment="1" applyProtection="1">
      <alignment horizontal="right" vertical="center"/>
      <protection/>
    </xf>
    <xf numFmtId="0" fontId="2" fillId="32" borderId="53" xfId="0" applyFont="1" applyFill="1" applyBorder="1" applyAlignment="1" applyProtection="1">
      <alignment horizontal="right" vertical="center"/>
      <protection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94" xfId="0" applyNumberFormat="1" applyFont="1" applyFill="1" applyBorder="1" applyAlignment="1" applyProtection="1">
      <alignment horizontal="center" vertical="center"/>
      <protection/>
    </xf>
    <xf numFmtId="1" fontId="7" fillId="32" borderId="61" xfId="0" applyNumberFormat="1" applyFont="1" applyFill="1" applyBorder="1" applyAlignment="1">
      <alignment horizontal="center" vertical="center" wrapText="1"/>
    </xf>
    <xf numFmtId="1" fontId="7" fillId="32" borderId="71" xfId="0" applyNumberFormat="1" applyFont="1" applyFill="1" applyBorder="1" applyAlignment="1">
      <alignment horizontal="center" vertical="center" wrapText="1"/>
    </xf>
    <xf numFmtId="1" fontId="7" fillId="32" borderId="78" xfId="0" applyNumberFormat="1" applyFont="1" applyFill="1" applyBorder="1" applyAlignment="1">
      <alignment horizontal="center" vertical="center" wrapText="1"/>
    </xf>
    <xf numFmtId="1" fontId="7" fillId="32" borderId="98" xfId="0" applyNumberFormat="1" applyFont="1" applyFill="1" applyBorder="1" applyAlignment="1">
      <alignment horizontal="center" vertical="center" wrapText="1"/>
    </xf>
    <xf numFmtId="1" fontId="7" fillId="33" borderId="92" xfId="0" applyNumberFormat="1" applyFont="1" applyFill="1" applyBorder="1" applyAlignment="1">
      <alignment horizontal="center" vertical="center" wrapText="1"/>
    </xf>
    <xf numFmtId="1" fontId="7" fillId="33" borderId="71" xfId="0" applyNumberFormat="1" applyFont="1" applyFill="1" applyBorder="1" applyAlignment="1">
      <alignment horizontal="center" vertical="center" wrapText="1"/>
    </xf>
    <xf numFmtId="1" fontId="7" fillId="33" borderId="64" xfId="0" applyNumberFormat="1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49" fontId="7" fillId="32" borderId="49" xfId="0" applyNumberFormat="1" applyFont="1" applyFill="1" applyBorder="1" applyAlignment="1">
      <alignment horizontal="center" vertical="center" wrapText="1"/>
    </xf>
    <xf numFmtId="49" fontId="7" fillId="32" borderId="47" xfId="0" applyNumberFormat="1" applyFont="1" applyFill="1" applyBorder="1" applyAlignment="1">
      <alignment horizontal="center" vertical="center" wrapText="1"/>
    </xf>
    <xf numFmtId="49" fontId="2" fillId="32" borderId="61" xfId="0" applyNumberFormat="1" applyFont="1" applyFill="1" applyBorder="1" applyAlignment="1" applyProtection="1">
      <alignment horizontal="center" vertical="center"/>
      <protection/>
    </xf>
    <xf numFmtId="49" fontId="2" fillId="32" borderId="71" xfId="0" applyNumberFormat="1" applyFont="1" applyFill="1" applyBorder="1" applyAlignment="1" applyProtection="1">
      <alignment horizontal="center" vertical="center"/>
      <protection/>
    </xf>
    <xf numFmtId="203" fontId="2" fillId="32" borderId="113" xfId="0" applyNumberFormat="1" applyFont="1" applyFill="1" applyBorder="1" applyAlignment="1" applyProtection="1">
      <alignment horizontal="center" vertical="center"/>
      <protection/>
    </xf>
    <xf numFmtId="203" fontId="2" fillId="32" borderId="114" xfId="0" applyNumberFormat="1" applyFont="1" applyFill="1" applyBorder="1" applyAlignment="1" applyProtection="1">
      <alignment horizontal="center" vertical="center"/>
      <protection/>
    </xf>
    <xf numFmtId="203" fontId="2" fillId="32" borderId="115" xfId="0" applyNumberFormat="1" applyFont="1" applyFill="1" applyBorder="1" applyAlignment="1" applyProtection="1">
      <alignment horizontal="center" vertical="center"/>
      <protection/>
    </xf>
    <xf numFmtId="0" fontId="2" fillId="32" borderId="116" xfId="0" applyNumberFormat="1" applyFont="1" applyFill="1" applyBorder="1" applyAlignment="1" applyProtection="1">
      <alignment horizontal="center" vertical="center" wrapText="1"/>
      <protection/>
    </xf>
    <xf numFmtId="0" fontId="2" fillId="32" borderId="117" xfId="0" applyNumberFormat="1" applyFont="1" applyFill="1" applyBorder="1" applyAlignment="1" applyProtection="1">
      <alignment horizontal="center" vertical="center" wrapText="1"/>
      <protection/>
    </xf>
    <xf numFmtId="0" fontId="2" fillId="32" borderId="117" xfId="0" applyFont="1" applyFill="1" applyBorder="1" applyAlignment="1">
      <alignment horizontal="center" vertical="center" wrapText="1"/>
    </xf>
    <xf numFmtId="0" fontId="2" fillId="32" borderId="118" xfId="0" applyFont="1" applyFill="1" applyBorder="1" applyAlignment="1">
      <alignment horizontal="center" vertical="center" wrapText="1"/>
    </xf>
    <xf numFmtId="0" fontId="2" fillId="32" borderId="119" xfId="0" applyNumberFormat="1" applyFont="1" applyFill="1" applyBorder="1" applyAlignment="1" applyProtection="1">
      <alignment horizontal="center" vertical="center" wrapText="1"/>
      <protection/>
    </xf>
    <xf numFmtId="0" fontId="2" fillId="32" borderId="120" xfId="0" applyNumberFormat="1" applyFont="1" applyFill="1" applyBorder="1" applyAlignment="1" applyProtection="1">
      <alignment horizontal="center" vertical="center" wrapText="1"/>
      <protection/>
    </xf>
    <xf numFmtId="0" fontId="2" fillId="32" borderId="120" xfId="0" applyFont="1" applyFill="1" applyBorder="1" applyAlignment="1">
      <alignment horizontal="center" vertical="center" wrapText="1"/>
    </xf>
    <xf numFmtId="0" fontId="2" fillId="32" borderId="111" xfId="0" applyFont="1" applyFill="1" applyBorder="1" applyAlignment="1">
      <alignment horizontal="center" vertical="center" wrapText="1"/>
    </xf>
    <xf numFmtId="203" fontId="2" fillId="32" borderId="121" xfId="0" applyNumberFormat="1" applyFont="1" applyFill="1" applyBorder="1" applyAlignment="1" applyProtection="1">
      <alignment horizontal="center" vertical="center" textRotation="90" wrapText="1"/>
      <protection/>
    </xf>
    <xf numFmtId="203" fontId="2" fillId="32" borderId="122" xfId="0" applyNumberFormat="1" applyFont="1" applyFill="1" applyBorder="1" applyAlignment="1" applyProtection="1">
      <alignment horizontal="center" vertical="center" textRotation="90" wrapText="1"/>
      <protection/>
    </xf>
    <xf numFmtId="203" fontId="2" fillId="32" borderId="123" xfId="0" applyNumberFormat="1" applyFont="1" applyFill="1" applyBorder="1" applyAlignment="1" applyProtection="1">
      <alignment horizontal="center" vertical="center"/>
      <protection/>
    </xf>
    <xf numFmtId="203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124" xfId="0" applyNumberFormat="1" applyFont="1" applyFill="1" applyBorder="1" applyAlignment="1" applyProtection="1">
      <alignment horizontal="center" vertical="center" textRotation="90"/>
      <protection/>
    </xf>
    <xf numFmtId="49" fontId="2" fillId="32" borderId="125" xfId="0" applyNumberFormat="1" applyFont="1" applyFill="1" applyBorder="1" applyAlignment="1" applyProtection="1">
      <alignment horizontal="center" vertical="center" textRotation="90"/>
      <protection/>
    </xf>
    <xf numFmtId="0" fontId="7" fillId="32" borderId="78" xfId="0" applyNumberFormat="1" applyFont="1" applyFill="1" applyBorder="1" applyAlignment="1" applyProtection="1">
      <alignment horizontal="center" vertical="center"/>
      <protection/>
    </xf>
    <xf numFmtId="0" fontId="7" fillId="32" borderId="98" xfId="0" applyNumberFormat="1" applyFont="1" applyFill="1" applyBorder="1" applyAlignment="1" applyProtection="1">
      <alignment horizontal="center" vertical="center"/>
      <protection/>
    </xf>
    <xf numFmtId="203" fontId="2" fillId="32" borderId="126" xfId="0" applyNumberFormat="1" applyFont="1" applyFill="1" applyBorder="1" applyAlignment="1" applyProtection="1">
      <alignment horizontal="center" vertical="center" textRotation="90" wrapText="1"/>
      <protection/>
    </xf>
    <xf numFmtId="203" fontId="2" fillId="32" borderId="79" xfId="0" applyNumberFormat="1" applyFont="1" applyFill="1" applyBorder="1" applyAlignment="1" applyProtection="1">
      <alignment horizontal="center" vertical="center" wrapText="1"/>
      <protection/>
    </xf>
    <xf numFmtId="0" fontId="2" fillId="32" borderId="127" xfId="0" applyFont="1" applyFill="1" applyBorder="1" applyAlignment="1">
      <alignment horizontal="center" vertical="center" wrapText="1"/>
    </xf>
    <xf numFmtId="203" fontId="2" fillId="32" borderId="105" xfId="0" applyNumberFormat="1" applyFont="1" applyFill="1" applyBorder="1" applyAlignment="1" applyProtection="1">
      <alignment horizontal="center" vertical="center" wrapText="1"/>
      <protection/>
    </xf>
    <xf numFmtId="0" fontId="2" fillId="32" borderId="106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204" fontId="2" fillId="32" borderId="53" xfId="0" applyNumberFormat="1" applyFont="1" applyFill="1" applyBorder="1" applyAlignment="1" applyProtection="1">
      <alignment horizontal="center" vertical="center"/>
      <protection/>
    </xf>
    <xf numFmtId="204" fontId="2" fillId="32" borderId="72" xfId="0" applyNumberFormat="1" applyFont="1" applyFill="1" applyBorder="1" applyAlignment="1" applyProtection="1">
      <alignment horizontal="center" vertical="center"/>
      <protection/>
    </xf>
    <xf numFmtId="203" fontId="2" fillId="32" borderId="128" xfId="0" applyNumberFormat="1" applyFont="1" applyFill="1" applyBorder="1" applyAlignment="1" applyProtection="1">
      <alignment horizontal="center" vertical="center"/>
      <protection/>
    </xf>
    <xf numFmtId="203" fontId="2" fillId="32" borderId="62" xfId="0" applyNumberFormat="1" applyFont="1" applyFill="1" applyBorder="1" applyAlignment="1" applyProtection="1">
      <alignment horizontal="center" vertical="center"/>
      <protection/>
    </xf>
    <xf numFmtId="203" fontId="2" fillId="32" borderId="74" xfId="0" applyNumberFormat="1" applyFont="1" applyFill="1" applyBorder="1" applyAlignment="1" applyProtection="1">
      <alignment horizontal="center" vertical="center"/>
      <protection/>
    </xf>
    <xf numFmtId="203" fontId="2" fillId="32" borderId="112" xfId="0" applyNumberFormat="1" applyFont="1" applyFill="1" applyBorder="1" applyAlignment="1" applyProtection="1">
      <alignment horizontal="center" vertical="center"/>
      <protection/>
    </xf>
    <xf numFmtId="196" fontId="2" fillId="32" borderId="20" xfId="0" applyNumberFormat="1" applyFont="1" applyFill="1" applyBorder="1" applyAlignment="1" applyProtection="1">
      <alignment horizontal="center" vertical="center"/>
      <protection/>
    </xf>
    <xf numFmtId="196" fontId="2" fillId="32" borderId="85" xfId="0" applyNumberFormat="1" applyFont="1" applyFill="1" applyBorder="1" applyAlignment="1" applyProtection="1">
      <alignment horizontal="center" vertical="center"/>
      <protection/>
    </xf>
    <xf numFmtId="196" fontId="2" fillId="32" borderId="53" xfId="0" applyNumberFormat="1" applyFont="1" applyFill="1" applyBorder="1" applyAlignment="1" applyProtection="1">
      <alignment horizontal="center" vertical="center"/>
      <protection/>
    </xf>
    <xf numFmtId="196" fontId="2" fillId="32" borderId="86" xfId="0" applyNumberFormat="1" applyFont="1" applyFill="1" applyBorder="1" applyAlignment="1" applyProtection="1">
      <alignment horizontal="center" vertical="center"/>
      <protection/>
    </xf>
    <xf numFmtId="196" fontId="2" fillId="32" borderId="24" xfId="0" applyNumberFormat="1" applyFont="1" applyFill="1" applyBorder="1" applyAlignment="1" applyProtection="1">
      <alignment horizontal="center" vertical="center"/>
      <protection/>
    </xf>
    <xf numFmtId="196" fontId="2" fillId="32" borderId="94" xfId="0" applyNumberFormat="1" applyFont="1" applyFill="1" applyBorder="1" applyAlignment="1" applyProtection="1">
      <alignment horizontal="center" vertical="center"/>
      <protection/>
    </xf>
    <xf numFmtId="196" fontId="2" fillId="32" borderId="12" xfId="0" applyNumberFormat="1" applyFont="1" applyFill="1" applyBorder="1" applyAlignment="1" applyProtection="1">
      <alignment horizontal="center" vertical="center"/>
      <protection/>
    </xf>
    <xf numFmtId="196" fontId="2" fillId="32" borderId="93" xfId="0" applyNumberFormat="1" applyFont="1" applyFill="1" applyBorder="1" applyAlignment="1" applyProtection="1">
      <alignment horizontal="center" vertical="center"/>
      <protection/>
    </xf>
    <xf numFmtId="196" fontId="2" fillId="32" borderId="84" xfId="0" applyNumberFormat="1" applyFont="1" applyFill="1" applyBorder="1" applyAlignment="1" applyProtection="1">
      <alignment horizontal="center" vertical="center"/>
      <protection/>
    </xf>
    <xf numFmtId="196" fontId="2" fillId="32" borderId="83" xfId="0" applyNumberFormat="1" applyFont="1" applyFill="1" applyBorder="1" applyAlignment="1" applyProtection="1">
      <alignment horizontal="center" vertical="center"/>
      <protection/>
    </xf>
    <xf numFmtId="196" fontId="2" fillId="32" borderId="91" xfId="0" applyNumberFormat="1" applyFont="1" applyFill="1" applyBorder="1" applyAlignment="1" applyProtection="1">
      <alignment horizontal="center" vertical="center"/>
      <protection/>
    </xf>
    <xf numFmtId="196" fontId="2" fillId="32" borderId="82" xfId="0" applyNumberFormat="1" applyFont="1" applyFill="1" applyBorder="1" applyAlignment="1" applyProtection="1">
      <alignment horizontal="center" vertical="center"/>
      <protection/>
    </xf>
    <xf numFmtId="49" fontId="2" fillId="32" borderId="20" xfId="0" applyNumberFormat="1" applyFont="1" applyFill="1" applyBorder="1" applyAlignment="1" applyProtection="1">
      <alignment horizontal="center" vertical="center"/>
      <protection/>
    </xf>
    <xf numFmtId="49" fontId="2" fillId="32" borderId="85" xfId="0" applyNumberFormat="1" applyFont="1" applyFill="1" applyBorder="1" applyAlignment="1" applyProtection="1">
      <alignment horizontal="center" vertical="center"/>
      <protection/>
    </xf>
    <xf numFmtId="196" fontId="2" fillId="32" borderId="92" xfId="0" applyNumberFormat="1" applyFont="1" applyFill="1" applyBorder="1" applyAlignment="1" applyProtection="1">
      <alignment horizontal="center" vertical="center"/>
      <protection/>
    </xf>
    <xf numFmtId="196" fontId="2" fillId="33" borderId="61" xfId="0" applyNumberFormat="1" applyFont="1" applyFill="1" applyBorder="1" applyAlignment="1" applyProtection="1">
      <alignment horizontal="center" vertical="center"/>
      <protection/>
    </xf>
    <xf numFmtId="196" fontId="2" fillId="33" borderId="92" xfId="0" applyNumberFormat="1" applyFont="1" applyFill="1" applyBorder="1" applyAlignment="1" applyProtection="1">
      <alignment horizontal="center" vertical="center"/>
      <protection/>
    </xf>
    <xf numFmtId="196" fontId="7" fillId="33" borderId="61" xfId="0" applyNumberFormat="1" applyFont="1" applyFill="1" applyBorder="1" applyAlignment="1" applyProtection="1">
      <alignment horizontal="center" vertical="center"/>
      <protection/>
    </xf>
    <xf numFmtId="196" fontId="7" fillId="33" borderId="71" xfId="0" applyNumberFormat="1" applyFont="1" applyFill="1" applyBorder="1" applyAlignment="1" applyProtection="1">
      <alignment horizontal="center" vertical="center"/>
      <protection/>
    </xf>
    <xf numFmtId="1" fontId="2" fillId="32" borderId="39" xfId="0" applyNumberFormat="1" applyFont="1" applyFill="1" applyBorder="1" applyAlignment="1" applyProtection="1">
      <alignment horizontal="center" vertical="center"/>
      <protection/>
    </xf>
    <xf numFmtId="1" fontId="2" fillId="32" borderId="70" xfId="0" applyNumberFormat="1" applyFont="1" applyFill="1" applyBorder="1" applyAlignment="1" applyProtection="1">
      <alignment horizontal="center" vertical="center"/>
      <protection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49" fontId="2" fillId="32" borderId="93" xfId="0" applyNumberFormat="1" applyFont="1" applyFill="1" applyBorder="1" applyAlignment="1" applyProtection="1">
      <alignment horizontal="center" vertical="center"/>
      <protection/>
    </xf>
    <xf numFmtId="49" fontId="7" fillId="32" borderId="61" xfId="0" applyNumberFormat="1" applyFont="1" applyFill="1" applyBorder="1" applyAlignment="1">
      <alignment horizontal="center" vertical="center" wrapText="1"/>
    </xf>
    <xf numFmtId="49" fontId="7" fillId="32" borderId="71" xfId="0" applyNumberFormat="1" applyFont="1" applyFill="1" applyBorder="1" applyAlignment="1">
      <alignment horizontal="center" vertical="center" wrapText="1"/>
    </xf>
    <xf numFmtId="49" fontId="7" fillId="33" borderId="61" xfId="0" applyNumberFormat="1" applyFon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center" vertical="center" wrapText="1"/>
    </xf>
    <xf numFmtId="49" fontId="2" fillId="32" borderId="91" xfId="0" applyNumberFormat="1" applyFont="1" applyFill="1" applyBorder="1" applyAlignment="1" applyProtection="1">
      <alignment horizontal="center" vertical="center"/>
      <protection/>
    </xf>
    <xf numFmtId="49" fontId="2" fillId="32" borderId="82" xfId="0" applyNumberFormat="1" applyFont="1" applyFill="1" applyBorder="1" applyAlignment="1" applyProtection="1">
      <alignment horizontal="center" vertical="center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7" fillId="32" borderId="81" xfId="0" applyNumberFormat="1" applyFont="1" applyFill="1" applyBorder="1" applyAlignment="1">
      <alignment horizontal="center" vertical="center" wrapText="1"/>
    </xf>
    <xf numFmtId="49" fontId="7" fillId="32" borderId="95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 applyProtection="1">
      <alignment horizontal="center" vertical="center"/>
      <protection/>
    </xf>
    <xf numFmtId="49" fontId="2" fillId="32" borderId="62" xfId="0" applyNumberFormat="1" applyFont="1" applyFill="1" applyBorder="1" applyAlignment="1" applyProtection="1">
      <alignment horizontal="center" vertical="center"/>
      <protection/>
    </xf>
    <xf numFmtId="49" fontId="7" fillId="32" borderId="92" xfId="0" applyNumberFormat="1" applyFont="1" applyFill="1" applyBorder="1" applyAlignment="1" applyProtection="1">
      <alignment horizontal="center" vertical="center"/>
      <protection/>
    </xf>
    <xf numFmtId="49" fontId="7" fillId="32" borderId="71" xfId="0" applyNumberFormat="1" applyFont="1" applyFill="1" applyBorder="1" applyAlignment="1" applyProtection="1">
      <alignment horizontal="center" vertical="center"/>
      <protection/>
    </xf>
    <xf numFmtId="49" fontId="7" fillId="33" borderId="64" xfId="0" applyNumberFormat="1" applyFont="1" applyFill="1" applyBorder="1" applyAlignment="1">
      <alignment horizontal="center" vertical="center"/>
    </xf>
    <xf numFmtId="49" fontId="7" fillId="33" borderId="71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28" xfId="0" applyNumberFormat="1" applyFont="1" applyFill="1" applyBorder="1" applyAlignment="1">
      <alignment horizontal="center" vertical="center" wrapText="1"/>
    </xf>
    <xf numFmtId="1" fontId="7" fillId="32" borderId="23" xfId="0" applyNumberFormat="1" applyFont="1" applyFill="1" applyBorder="1" applyAlignment="1">
      <alignment horizontal="center" vertical="center" wrapText="1"/>
    </xf>
    <xf numFmtId="1" fontId="7" fillId="32" borderId="55" xfId="0" applyNumberFormat="1" applyFont="1" applyFill="1" applyBorder="1" applyAlignment="1">
      <alignment horizontal="center" vertical="center" wrapText="1"/>
    </xf>
    <xf numFmtId="1" fontId="7" fillId="32" borderId="24" xfId="0" applyNumberFormat="1" applyFont="1" applyFill="1" applyBorder="1" applyAlignment="1">
      <alignment horizontal="center" vertical="center" wrapText="1"/>
    </xf>
    <xf numFmtId="1" fontId="7" fillId="32" borderId="94" xfId="0" applyNumberFormat="1" applyFont="1" applyFill="1" applyBorder="1" applyAlignment="1">
      <alignment horizontal="center" vertical="center" wrapText="1"/>
    </xf>
    <xf numFmtId="49" fontId="2" fillId="32" borderId="77" xfId="0" applyNumberFormat="1" applyFont="1" applyFill="1" applyBorder="1" applyAlignment="1" applyProtection="1">
      <alignment horizontal="center" vertical="center"/>
      <protection/>
    </xf>
    <xf numFmtId="49" fontId="2" fillId="32" borderId="88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>
      <alignment horizontal="center" vertical="center" wrapText="1"/>
    </xf>
    <xf numFmtId="1" fontId="7" fillId="32" borderId="32" xfId="0" applyNumberFormat="1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112" xfId="0" applyFont="1" applyFill="1" applyBorder="1" applyAlignment="1">
      <alignment horizontal="center" vertical="center" wrapText="1"/>
    </xf>
    <xf numFmtId="196" fontId="7" fillId="32" borderId="71" xfId="0" applyNumberFormat="1" applyFont="1" applyFill="1" applyBorder="1" applyAlignment="1" applyProtection="1">
      <alignment horizontal="center" vertical="center"/>
      <protection/>
    </xf>
    <xf numFmtId="196" fontId="2" fillId="32" borderId="72" xfId="0" applyNumberFormat="1" applyFont="1" applyFill="1" applyBorder="1" applyAlignment="1" applyProtection="1">
      <alignment horizontal="center" vertical="center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196" fontId="2" fillId="32" borderId="22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196" fontId="7" fillId="32" borderId="90" xfId="0" applyNumberFormat="1" applyFont="1" applyFill="1" applyBorder="1" applyAlignment="1" applyProtection="1">
      <alignment horizontal="center" vertical="center"/>
      <protection/>
    </xf>
    <xf numFmtId="196" fontId="7" fillId="32" borderId="89" xfId="0" applyNumberFormat="1" applyFont="1" applyFill="1" applyBorder="1" applyAlignment="1" applyProtection="1">
      <alignment horizontal="center" vertical="center"/>
      <protection/>
    </xf>
    <xf numFmtId="196" fontId="7" fillId="32" borderId="95" xfId="0" applyNumberFormat="1" applyFont="1" applyFill="1" applyBorder="1" applyAlignment="1" applyProtection="1">
      <alignment horizontal="center" vertical="center"/>
      <protection/>
    </xf>
    <xf numFmtId="196" fontId="7" fillId="32" borderId="23" xfId="0" applyNumberFormat="1" applyFont="1" applyFill="1" applyBorder="1" applyAlignment="1" applyProtection="1">
      <alignment horizontal="center" vertical="center"/>
      <protection/>
    </xf>
    <xf numFmtId="196" fontId="7" fillId="32" borderId="24" xfId="0" applyNumberFormat="1" applyFont="1" applyFill="1" applyBorder="1" applyAlignment="1" applyProtection="1">
      <alignment horizontal="center" vertical="center"/>
      <protection/>
    </xf>
    <xf numFmtId="196" fontId="7" fillId="32" borderId="81" xfId="0" applyNumberFormat="1" applyFont="1" applyFill="1" applyBorder="1" applyAlignment="1" applyProtection="1">
      <alignment horizontal="center" vertical="center"/>
      <protection/>
    </xf>
    <xf numFmtId="196" fontId="7" fillId="32" borderId="55" xfId="0" applyNumberFormat="1" applyFont="1" applyFill="1" applyBorder="1" applyAlignment="1" applyProtection="1">
      <alignment horizontal="center" vertical="center"/>
      <protection/>
    </xf>
    <xf numFmtId="196" fontId="2" fillId="32" borderId="54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>
      <alignment horizontal="center" vertical="center" wrapText="1"/>
    </xf>
    <xf numFmtId="0" fontId="2" fillId="32" borderId="85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8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196" fontId="2" fillId="32" borderId="48" xfId="0" applyNumberFormat="1" applyFont="1" applyFill="1" applyBorder="1" applyAlignment="1" applyProtection="1">
      <alignment horizontal="center" vertical="center"/>
      <protection/>
    </xf>
    <xf numFmtId="196" fontId="2" fillId="32" borderId="62" xfId="0" applyNumberFormat="1" applyFont="1" applyFill="1" applyBorder="1" applyAlignment="1" applyProtection="1">
      <alignment horizontal="center" vertical="center"/>
      <protection/>
    </xf>
    <xf numFmtId="196" fontId="2" fillId="32" borderId="77" xfId="0" applyNumberFormat="1" applyFont="1" applyFill="1" applyBorder="1" applyAlignment="1" applyProtection="1">
      <alignment horizontal="center" vertical="center"/>
      <protection/>
    </xf>
    <xf numFmtId="196" fontId="2" fillId="32" borderId="88" xfId="0" applyNumberFormat="1" applyFont="1" applyFill="1" applyBorder="1" applyAlignment="1" applyProtection="1">
      <alignment horizontal="center" vertical="center"/>
      <protection/>
    </xf>
    <xf numFmtId="196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81" xfId="0" applyNumberFormat="1" applyFont="1" applyFill="1" applyBorder="1" applyAlignment="1" applyProtection="1">
      <alignment horizontal="center" vertical="center"/>
      <protection/>
    </xf>
    <xf numFmtId="49" fontId="2" fillId="32" borderId="95" xfId="0" applyNumberFormat="1" applyFont="1" applyFill="1" applyBorder="1" applyAlignment="1" applyProtection="1">
      <alignment horizontal="center" vertical="center"/>
      <protection/>
    </xf>
    <xf numFmtId="49" fontId="2" fillId="32" borderId="89" xfId="0" applyNumberFormat="1" applyFont="1" applyFill="1" applyBorder="1" applyAlignment="1" applyProtection="1">
      <alignment horizontal="center" vertical="center"/>
      <protection/>
    </xf>
    <xf numFmtId="203" fontId="2" fillId="32" borderId="103" xfId="0" applyNumberFormat="1" applyFont="1" applyFill="1" applyBorder="1" applyAlignment="1" applyProtection="1">
      <alignment horizontal="center" vertical="center" wrapText="1"/>
      <protection/>
    </xf>
    <xf numFmtId="203" fontId="2" fillId="32" borderId="44" xfId="0" applyNumberFormat="1" applyFont="1" applyFill="1" applyBorder="1" applyAlignment="1" applyProtection="1">
      <alignment horizontal="center" vertical="center" wrapText="1"/>
      <protection/>
    </xf>
    <xf numFmtId="203" fontId="2" fillId="32" borderId="104" xfId="0" applyNumberFormat="1" applyFont="1" applyFill="1" applyBorder="1" applyAlignment="1" applyProtection="1">
      <alignment horizontal="center" vertical="center" wrapText="1"/>
      <protection/>
    </xf>
    <xf numFmtId="49" fontId="6" fillId="32" borderId="24" xfId="0" applyNumberFormat="1" applyFont="1" applyFill="1" applyBorder="1" applyAlignment="1" applyProtection="1">
      <alignment horizontal="center" vertical="center"/>
      <protection/>
    </xf>
    <xf numFmtId="49" fontId="6" fillId="32" borderId="94" xfId="0" applyNumberFormat="1" applyFont="1" applyFill="1" applyBorder="1" applyAlignment="1" applyProtection="1">
      <alignment horizontal="center" vertical="center"/>
      <protection/>
    </xf>
    <xf numFmtId="49" fontId="6" fillId="32" borderId="53" xfId="0" applyNumberFormat="1" applyFont="1" applyFill="1" applyBorder="1" applyAlignment="1" applyProtection="1">
      <alignment horizontal="center" vertical="center"/>
      <protection/>
    </xf>
    <xf numFmtId="49" fontId="6" fillId="32" borderId="86" xfId="0" applyNumberFormat="1" applyFont="1" applyFill="1" applyBorder="1" applyAlignment="1" applyProtection="1">
      <alignment horizontal="center" vertical="center"/>
      <protection/>
    </xf>
    <xf numFmtId="49" fontId="6" fillId="32" borderId="12" xfId="0" applyNumberFormat="1" applyFont="1" applyFill="1" applyBorder="1" applyAlignment="1" applyProtection="1">
      <alignment horizontal="center" vertical="center"/>
      <protection/>
    </xf>
    <xf numFmtId="49" fontId="6" fillId="32" borderId="93" xfId="0" applyNumberFormat="1" applyFont="1" applyFill="1" applyBorder="1" applyAlignment="1" applyProtection="1">
      <alignment horizontal="center" vertical="center"/>
      <protection/>
    </xf>
    <xf numFmtId="49" fontId="6" fillId="32" borderId="20" xfId="0" applyNumberFormat="1" applyFont="1" applyFill="1" applyBorder="1" applyAlignment="1" applyProtection="1">
      <alignment horizontal="center" vertical="center"/>
      <protection/>
    </xf>
    <xf numFmtId="49" fontId="6" fillId="32" borderId="85" xfId="0" applyNumberFormat="1" applyFont="1" applyFill="1" applyBorder="1" applyAlignment="1" applyProtection="1">
      <alignment horizontal="center" vertical="center"/>
      <protection/>
    </xf>
    <xf numFmtId="49" fontId="6" fillId="32" borderId="61" xfId="0" applyNumberFormat="1" applyFont="1" applyFill="1" applyBorder="1" applyAlignment="1" applyProtection="1">
      <alignment horizontal="center" vertical="center"/>
      <protection/>
    </xf>
    <xf numFmtId="49" fontId="6" fillId="32" borderId="71" xfId="0" applyNumberFormat="1" applyFont="1" applyFill="1" applyBorder="1" applyAlignment="1" applyProtection="1">
      <alignment horizontal="center" vertical="center"/>
      <protection/>
    </xf>
    <xf numFmtId="204" fontId="6" fillId="32" borderId="53" xfId="0" applyNumberFormat="1" applyFont="1" applyFill="1" applyBorder="1" applyAlignment="1" applyProtection="1">
      <alignment horizontal="center" vertical="center"/>
      <protection/>
    </xf>
    <xf numFmtId="204" fontId="6" fillId="32" borderId="72" xfId="0" applyNumberFormat="1" applyFont="1" applyFill="1" applyBorder="1" applyAlignment="1" applyProtection="1">
      <alignment horizontal="center" vertical="center"/>
      <protection/>
    </xf>
    <xf numFmtId="203" fontId="6" fillId="32" borderId="38" xfId="0" applyNumberFormat="1" applyFont="1" applyFill="1" applyBorder="1" applyAlignment="1" applyProtection="1">
      <alignment horizontal="center" vertical="center"/>
      <protection/>
    </xf>
    <xf numFmtId="203" fontId="6" fillId="32" borderId="91" xfId="0" applyNumberFormat="1" applyFont="1" applyFill="1" applyBorder="1" applyAlignment="1" applyProtection="1">
      <alignment horizontal="center" vertical="center"/>
      <protection/>
    </xf>
    <xf numFmtId="203" fontId="6" fillId="32" borderId="94" xfId="0" applyNumberFormat="1" applyFont="1" applyFill="1" applyBorder="1" applyAlignment="1" applyProtection="1">
      <alignment horizontal="center" vertical="center"/>
      <protection/>
    </xf>
    <xf numFmtId="0" fontId="8" fillId="32" borderId="78" xfId="0" applyNumberFormat="1" applyFont="1" applyFill="1" applyBorder="1" applyAlignment="1" applyProtection="1">
      <alignment horizontal="center" vertical="center"/>
      <protection/>
    </xf>
    <xf numFmtId="0" fontId="8" fillId="32" borderId="98" xfId="0" applyNumberFormat="1" applyFont="1" applyFill="1" applyBorder="1" applyAlignment="1" applyProtection="1">
      <alignment horizontal="center" vertical="center"/>
      <protection/>
    </xf>
    <xf numFmtId="203" fontId="6" fillId="32" borderId="126" xfId="0" applyNumberFormat="1" applyFont="1" applyFill="1" applyBorder="1" applyAlignment="1" applyProtection="1">
      <alignment horizontal="center" vertical="center" textRotation="90" wrapText="1"/>
      <protection/>
    </xf>
    <xf numFmtId="203" fontId="6" fillId="32" borderId="105" xfId="0" applyNumberFormat="1" applyFont="1" applyFill="1" applyBorder="1" applyAlignment="1" applyProtection="1">
      <alignment horizontal="center" vertical="center" textRotation="90" wrapText="1"/>
      <protection/>
    </xf>
    <xf numFmtId="203" fontId="6" fillId="32" borderId="79" xfId="0" applyNumberFormat="1" applyFont="1" applyFill="1" applyBorder="1" applyAlignment="1" applyProtection="1">
      <alignment horizontal="center" vertical="center" wrapText="1"/>
      <protection/>
    </xf>
    <xf numFmtId="0" fontId="6" fillId="32" borderId="127" xfId="0" applyFont="1" applyFill="1" applyBorder="1" applyAlignment="1">
      <alignment horizontal="center" vertical="center" wrapText="1"/>
    </xf>
    <xf numFmtId="203" fontId="6" fillId="32" borderId="105" xfId="0" applyNumberFormat="1" applyFont="1" applyFill="1" applyBorder="1" applyAlignment="1" applyProtection="1">
      <alignment horizontal="center" vertical="center" wrapText="1"/>
      <protection/>
    </xf>
    <xf numFmtId="0" fontId="6" fillId="32" borderId="106" xfId="0" applyFont="1" applyFill="1" applyBorder="1" applyAlignment="1">
      <alignment horizontal="center" vertical="center" wrapText="1"/>
    </xf>
    <xf numFmtId="0" fontId="6" fillId="32" borderId="102" xfId="0" applyFont="1" applyFill="1" applyBorder="1" applyAlignment="1">
      <alignment horizontal="center" vertical="center" wrapText="1"/>
    </xf>
    <xf numFmtId="203" fontId="6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>
      <alignment horizontal="center" vertical="center" textRotation="90" wrapText="1"/>
    </xf>
    <xf numFmtId="203" fontId="6" fillId="32" borderId="109" xfId="0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110" xfId="0" applyFont="1" applyFill="1" applyBorder="1" applyAlignment="1">
      <alignment horizontal="center" vertical="center" textRotation="90" wrapText="1"/>
    </xf>
    <xf numFmtId="0" fontId="6" fillId="32" borderId="111" xfId="0" applyFont="1" applyFill="1" applyBorder="1" applyAlignment="1">
      <alignment horizontal="center" vertical="center" textRotation="90" wrapText="1"/>
    </xf>
    <xf numFmtId="203" fontId="6" fillId="32" borderId="43" xfId="0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44" xfId="0" applyFont="1" applyFill="1" applyBorder="1" applyAlignment="1">
      <alignment horizontal="center" vertical="center" textRotation="90" wrapText="1"/>
    </xf>
    <xf numFmtId="0" fontId="6" fillId="32" borderId="104" xfId="0" applyFont="1" applyFill="1" applyBorder="1" applyAlignment="1">
      <alignment horizontal="center" vertical="center" textRotation="90" wrapText="1"/>
    </xf>
    <xf numFmtId="203" fontId="6" fillId="32" borderId="123" xfId="0" applyNumberFormat="1" applyFont="1" applyFill="1" applyBorder="1" applyAlignment="1" applyProtection="1">
      <alignment horizontal="center" vertical="center"/>
      <protection/>
    </xf>
    <xf numFmtId="203" fontId="6" fillId="32" borderId="99" xfId="0" applyNumberFormat="1" applyFont="1" applyFill="1" applyBorder="1" applyAlignment="1" applyProtection="1">
      <alignment horizontal="center" vertical="center"/>
      <protection/>
    </xf>
    <xf numFmtId="203" fontId="6" fillId="32" borderId="80" xfId="0" applyNumberFormat="1" applyFont="1" applyFill="1" applyBorder="1" applyAlignment="1" applyProtection="1">
      <alignment horizontal="center" vertical="center"/>
      <protection/>
    </xf>
    <xf numFmtId="203" fontId="6" fillId="32" borderId="52" xfId="0" applyNumberFormat="1" applyFont="1" applyFill="1" applyBorder="1" applyAlignment="1" applyProtection="1">
      <alignment horizontal="center" vertical="center"/>
      <protection/>
    </xf>
    <xf numFmtId="203" fontId="6" fillId="32" borderId="0" xfId="0" applyNumberFormat="1" applyFont="1" applyFill="1" applyBorder="1" applyAlignment="1" applyProtection="1">
      <alignment horizontal="center" vertical="center"/>
      <protection/>
    </xf>
    <xf numFmtId="203" fontId="6" fillId="32" borderId="101" xfId="0" applyNumberFormat="1" applyFont="1" applyFill="1" applyBorder="1" applyAlignment="1" applyProtection="1">
      <alignment horizontal="center" vertical="center"/>
      <protection/>
    </xf>
    <xf numFmtId="203" fontId="6" fillId="32" borderId="79" xfId="0" applyNumberFormat="1" applyFont="1" applyFill="1" applyBorder="1" applyAlignment="1" applyProtection="1">
      <alignment horizontal="center" vertical="center"/>
      <protection/>
    </xf>
    <xf numFmtId="203" fontId="6" fillId="32" borderId="100" xfId="0" applyNumberFormat="1" applyFont="1" applyFill="1" applyBorder="1" applyAlignment="1" applyProtection="1">
      <alignment horizontal="center" vertical="center"/>
      <protection/>
    </xf>
    <xf numFmtId="203" fontId="6" fillId="32" borderId="128" xfId="0" applyNumberFormat="1" applyFont="1" applyFill="1" applyBorder="1" applyAlignment="1" applyProtection="1">
      <alignment horizontal="center" vertical="center"/>
      <protection/>
    </xf>
    <xf numFmtId="203" fontId="6" fillId="32" borderId="62" xfId="0" applyNumberFormat="1" applyFont="1" applyFill="1" applyBorder="1" applyAlignment="1" applyProtection="1">
      <alignment horizontal="center" vertical="center"/>
      <protection/>
    </xf>
    <xf numFmtId="196" fontId="6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90" xfId="0" applyNumberFormat="1" applyFont="1" applyFill="1" applyBorder="1" applyAlignment="1" applyProtection="1">
      <alignment horizontal="center" vertical="center"/>
      <protection/>
    </xf>
    <xf numFmtId="49" fontId="8" fillId="32" borderId="89" xfId="0" applyNumberFormat="1" applyFont="1" applyFill="1" applyBorder="1" applyAlignment="1" applyProtection="1">
      <alignment horizontal="center" vertical="center"/>
      <protection/>
    </xf>
    <xf numFmtId="49" fontId="8" fillId="32" borderId="95" xfId="0" applyNumberFormat="1" applyFont="1" applyFill="1" applyBorder="1" applyAlignment="1" applyProtection="1">
      <alignment horizontal="center" vertical="center"/>
      <protection/>
    </xf>
    <xf numFmtId="49" fontId="6" fillId="32" borderId="124" xfId="0" applyNumberFormat="1" applyFont="1" applyFill="1" applyBorder="1" applyAlignment="1" applyProtection="1">
      <alignment horizontal="center" vertical="center" textRotation="90"/>
      <protection/>
    </xf>
    <xf numFmtId="49" fontId="6" fillId="32" borderId="125" xfId="0" applyNumberFormat="1" applyFont="1" applyFill="1" applyBorder="1" applyAlignment="1" applyProtection="1">
      <alignment horizontal="center" vertical="center" textRotation="90"/>
      <protection/>
    </xf>
    <xf numFmtId="203" fontId="6" fillId="0" borderId="103" xfId="0" applyNumberFormat="1" applyFont="1" applyFill="1" applyBorder="1" applyAlignment="1" applyProtection="1">
      <alignment horizontal="center" vertical="center" wrapText="1"/>
      <protection/>
    </xf>
    <xf numFmtId="203" fontId="6" fillId="0" borderId="44" xfId="0" applyNumberFormat="1" applyFont="1" applyFill="1" applyBorder="1" applyAlignment="1" applyProtection="1">
      <alignment horizontal="center" vertical="center" wrapText="1"/>
      <protection/>
    </xf>
    <xf numFmtId="203" fontId="6" fillId="0" borderId="104" xfId="0" applyNumberFormat="1" applyFont="1" applyFill="1" applyBorder="1" applyAlignment="1" applyProtection="1">
      <alignment horizontal="center" vertical="center" wrapText="1"/>
      <protection/>
    </xf>
    <xf numFmtId="0" fontId="6" fillId="32" borderId="116" xfId="0" applyNumberFormat="1" applyFont="1" applyFill="1" applyBorder="1" applyAlignment="1" applyProtection="1">
      <alignment horizontal="center" vertical="center" wrapText="1"/>
      <protection/>
    </xf>
    <xf numFmtId="0" fontId="6" fillId="32" borderId="117" xfId="0" applyNumberFormat="1" applyFont="1" applyFill="1" applyBorder="1" applyAlignment="1" applyProtection="1">
      <alignment horizontal="center" vertical="center" wrapText="1"/>
      <protection/>
    </xf>
    <xf numFmtId="0" fontId="6" fillId="32" borderId="117" xfId="0" applyFont="1" applyFill="1" applyBorder="1" applyAlignment="1">
      <alignment horizontal="center" vertical="center" wrapText="1"/>
    </xf>
    <xf numFmtId="0" fontId="6" fillId="32" borderId="118" xfId="0" applyFont="1" applyFill="1" applyBorder="1" applyAlignment="1">
      <alignment horizontal="center" vertical="center" wrapText="1"/>
    </xf>
    <xf numFmtId="0" fontId="6" fillId="32" borderId="119" xfId="0" applyNumberFormat="1" applyFont="1" applyFill="1" applyBorder="1" applyAlignment="1" applyProtection="1">
      <alignment horizontal="center" vertical="center" wrapText="1"/>
      <protection/>
    </xf>
    <xf numFmtId="0" fontId="6" fillId="32" borderId="120" xfId="0" applyNumberFormat="1" applyFont="1" applyFill="1" applyBorder="1" applyAlignment="1" applyProtection="1">
      <alignment horizontal="center" vertical="center" wrapText="1"/>
      <protection/>
    </xf>
    <xf numFmtId="0" fontId="6" fillId="32" borderId="120" xfId="0" applyFont="1" applyFill="1" applyBorder="1" applyAlignment="1">
      <alignment horizontal="center" vertical="center" wrapText="1"/>
    </xf>
    <xf numFmtId="0" fontId="6" fillId="32" borderId="111" xfId="0" applyFont="1" applyFill="1" applyBorder="1" applyAlignment="1">
      <alignment horizontal="center" vertical="center" wrapText="1"/>
    </xf>
    <xf numFmtId="203" fontId="6" fillId="32" borderId="121" xfId="0" applyNumberFormat="1" applyFont="1" applyFill="1" applyBorder="1" applyAlignment="1" applyProtection="1">
      <alignment horizontal="center" vertical="center" textRotation="90" wrapText="1"/>
      <protection/>
    </xf>
    <xf numFmtId="203" fontId="6" fillId="32" borderId="122" xfId="0" applyNumberFormat="1" applyFont="1" applyFill="1" applyBorder="1" applyAlignment="1" applyProtection="1">
      <alignment horizontal="center" vertical="center" textRotation="90" wrapText="1"/>
      <protection/>
    </xf>
    <xf numFmtId="203" fontId="6" fillId="32" borderId="107" xfId="0" applyNumberFormat="1" applyFont="1" applyFill="1" applyBorder="1" applyAlignment="1" applyProtection="1">
      <alignment horizontal="center" vertical="center" wrapText="1"/>
      <protection/>
    </xf>
    <xf numFmtId="203" fontId="6" fillId="32" borderId="108" xfId="0" applyNumberFormat="1" applyFont="1" applyFill="1" applyBorder="1" applyAlignment="1" applyProtection="1">
      <alignment horizontal="center" vertical="center" wrapText="1"/>
      <protection/>
    </xf>
    <xf numFmtId="0" fontId="6" fillId="32" borderId="108" xfId="0" applyFont="1" applyFill="1" applyBorder="1" applyAlignment="1">
      <alignment horizontal="center" vertical="center" wrapText="1"/>
    </xf>
    <xf numFmtId="203" fontId="6" fillId="32" borderId="113" xfId="0" applyNumberFormat="1" applyFont="1" applyFill="1" applyBorder="1" applyAlignment="1" applyProtection="1">
      <alignment horizontal="center" vertical="center"/>
      <protection/>
    </xf>
    <xf numFmtId="203" fontId="6" fillId="32" borderId="114" xfId="0" applyNumberFormat="1" applyFont="1" applyFill="1" applyBorder="1" applyAlignment="1" applyProtection="1">
      <alignment horizontal="center" vertical="center"/>
      <protection/>
    </xf>
    <xf numFmtId="203" fontId="6" fillId="32" borderId="115" xfId="0" applyNumberFormat="1" applyFont="1" applyFill="1" applyBorder="1" applyAlignment="1" applyProtection="1">
      <alignment horizontal="center" vertical="center"/>
      <protection/>
    </xf>
    <xf numFmtId="203" fontId="6" fillId="32" borderId="102" xfId="0" applyNumberFormat="1" applyFont="1" applyFill="1" applyBorder="1" applyAlignment="1" applyProtection="1">
      <alignment horizontal="center" vertical="center" textRotation="90" wrapText="1"/>
      <protection/>
    </xf>
    <xf numFmtId="203" fontId="6" fillId="32" borderId="105" xfId="0" applyNumberFormat="1" applyFont="1" applyFill="1" applyBorder="1" applyAlignment="1" applyProtection="1">
      <alignment horizontal="center" vertical="center"/>
      <protection/>
    </xf>
    <xf numFmtId="203" fontId="6" fillId="32" borderId="106" xfId="0" applyNumberFormat="1" applyFont="1" applyFill="1" applyBorder="1" applyAlignment="1" applyProtection="1">
      <alignment horizontal="center" vertical="center"/>
      <protection/>
    </xf>
    <xf numFmtId="203" fontId="6" fillId="32" borderId="102" xfId="0" applyNumberFormat="1" applyFont="1" applyFill="1" applyBorder="1" applyAlignment="1" applyProtection="1">
      <alignment horizontal="center" vertical="center"/>
      <protection/>
    </xf>
    <xf numFmtId="196" fontId="6" fillId="32" borderId="12" xfId="0" applyNumberFormat="1" applyFont="1" applyFill="1" applyBorder="1" applyAlignment="1" applyProtection="1">
      <alignment horizontal="center" vertical="center"/>
      <protection/>
    </xf>
    <xf numFmtId="196" fontId="6" fillId="32" borderId="93" xfId="0" applyNumberFormat="1" applyFont="1" applyFill="1" applyBorder="1" applyAlignment="1" applyProtection="1">
      <alignment horizontal="center" vertical="center"/>
      <protection/>
    </xf>
    <xf numFmtId="196" fontId="6" fillId="32" borderId="24" xfId="0" applyNumberFormat="1" applyFont="1" applyFill="1" applyBorder="1" applyAlignment="1" applyProtection="1">
      <alignment horizontal="center" vertical="center"/>
      <protection/>
    </xf>
    <xf numFmtId="196" fontId="6" fillId="32" borderId="94" xfId="0" applyNumberFormat="1" applyFont="1" applyFill="1" applyBorder="1" applyAlignment="1" applyProtection="1">
      <alignment horizontal="center" vertical="center"/>
      <protection/>
    </xf>
    <xf numFmtId="49" fontId="6" fillId="32" borderId="77" xfId="0" applyNumberFormat="1" applyFont="1" applyFill="1" applyBorder="1" applyAlignment="1" applyProtection="1">
      <alignment horizontal="center" vertical="center"/>
      <protection/>
    </xf>
    <xf numFmtId="49" fontId="6" fillId="32" borderId="88" xfId="0" applyNumberFormat="1" applyFont="1" applyFill="1" applyBorder="1" applyAlignment="1" applyProtection="1">
      <alignment horizontal="center" vertical="center"/>
      <protection/>
    </xf>
    <xf numFmtId="49" fontId="6" fillId="32" borderId="97" xfId="0" applyNumberFormat="1" applyFont="1" applyFill="1" applyBorder="1" applyAlignment="1" applyProtection="1">
      <alignment horizontal="center" vertical="center"/>
      <protection/>
    </xf>
    <xf numFmtId="49" fontId="6" fillId="32" borderId="82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196" fontId="6" fillId="32" borderId="77" xfId="0" applyNumberFormat="1" applyFont="1" applyFill="1" applyBorder="1" applyAlignment="1" applyProtection="1">
      <alignment horizontal="center" vertical="center"/>
      <protection/>
    </xf>
    <xf numFmtId="196" fontId="6" fillId="32" borderId="88" xfId="0" applyNumberFormat="1" applyFont="1" applyFill="1" applyBorder="1" applyAlignment="1" applyProtection="1">
      <alignment horizontal="center" vertical="center"/>
      <protection/>
    </xf>
    <xf numFmtId="49" fontId="6" fillId="32" borderId="91" xfId="0" applyNumberFormat="1" applyFont="1" applyFill="1" applyBorder="1" applyAlignment="1" applyProtection="1">
      <alignment horizontal="center" vertical="center"/>
      <protection/>
    </xf>
    <xf numFmtId="1" fontId="8" fillId="32" borderId="20" xfId="0" applyNumberFormat="1" applyFont="1" applyFill="1" applyBorder="1" applyAlignment="1">
      <alignment horizontal="center" vertical="center" wrapText="1"/>
    </xf>
    <xf numFmtId="1" fontId="8" fillId="32" borderId="85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32" xfId="0" applyNumberFormat="1" applyFont="1" applyFill="1" applyBorder="1" applyAlignment="1">
      <alignment horizontal="center"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1" fontId="8" fillId="32" borderId="30" xfId="0" applyNumberFormat="1" applyFont="1" applyFill="1" applyBorder="1" applyAlignment="1">
      <alignment horizontal="center" vertical="center" wrapText="1"/>
    </xf>
    <xf numFmtId="1" fontId="8" fillId="32" borderId="77" xfId="0" applyNumberFormat="1" applyFont="1" applyFill="1" applyBorder="1" applyAlignment="1">
      <alignment horizontal="center" vertical="center" wrapText="1"/>
    </xf>
    <xf numFmtId="1" fontId="8" fillId="32" borderId="88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204" fontId="6" fillId="32" borderId="10" xfId="0" applyNumberFormat="1" applyFont="1" applyFill="1" applyBorder="1" applyAlignment="1" applyProtection="1">
      <alignment horizontal="center" vertical="center"/>
      <protection/>
    </xf>
    <xf numFmtId="203" fontId="6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 applyProtection="1">
      <alignment horizontal="center" vertical="center"/>
      <protection/>
    </xf>
    <xf numFmtId="203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29" xfId="0" applyNumberFormat="1" applyFont="1" applyFill="1" applyBorder="1" applyAlignment="1" applyProtection="1">
      <alignment horizontal="center" vertical="center" textRotation="90"/>
      <protection/>
    </xf>
    <xf numFmtId="49" fontId="6" fillId="32" borderId="130" xfId="0" applyNumberFormat="1" applyFont="1" applyFill="1" applyBorder="1" applyAlignment="1" applyProtection="1">
      <alignment horizontal="center" vertical="center" textRotation="90"/>
      <protection/>
    </xf>
    <xf numFmtId="20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50" zoomScaleNormal="50" zoomScaleSheetLayoutView="50" zoomScalePageLayoutView="0" workbookViewId="0" topLeftCell="A1">
      <selection activeCell="A5" sqref="A5"/>
    </sheetView>
  </sheetViews>
  <sheetFormatPr defaultColWidth="3.25390625" defaultRowHeight="12.75"/>
  <cols>
    <col min="1" max="1" width="4.375" style="1" customWidth="1"/>
    <col min="2" max="2" width="5.00390625" style="1" customWidth="1"/>
    <col min="3" max="3" width="7.00390625" style="1" customWidth="1"/>
    <col min="4" max="4" width="4.625" style="1" customWidth="1"/>
    <col min="5" max="8" width="3.25390625" style="1" customWidth="1"/>
    <col min="9" max="9" width="3.875" style="1" customWidth="1"/>
    <col min="10" max="10" width="4.00390625" style="1" customWidth="1"/>
    <col min="11" max="18" width="4.00390625" style="1" bestFit="1" customWidth="1"/>
    <col min="19" max="19" width="5.75390625" style="1" customWidth="1"/>
    <col min="20" max="21" width="4.00390625" style="1" bestFit="1" customWidth="1"/>
    <col min="22" max="22" width="5.125" style="1" bestFit="1" customWidth="1"/>
    <col min="23" max="45" width="4.00390625" style="1" bestFit="1" customWidth="1"/>
    <col min="46" max="46" width="4.375" style="1" customWidth="1"/>
    <col min="47" max="48" width="4.625" style="1" bestFit="1" customWidth="1"/>
    <col min="49" max="53" width="4.00390625" style="1" bestFit="1" customWidth="1"/>
    <col min="54" max="55" width="4.375" style="1" customWidth="1"/>
    <col min="56" max="16384" width="3.25390625" style="1" customWidth="1"/>
  </cols>
  <sheetData>
    <row r="1" spans="1:57" ht="23.25">
      <c r="A1" s="1150" t="s">
        <v>217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5" t="s">
        <v>65</v>
      </c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1155"/>
      <c r="AC1" s="1155"/>
      <c r="AD1" s="1155"/>
      <c r="AE1" s="1155"/>
      <c r="AF1" s="1155"/>
      <c r="AG1" s="1155"/>
      <c r="AH1" s="1155"/>
      <c r="AI1" s="1155"/>
      <c r="AJ1" s="1155"/>
      <c r="AK1" s="1155"/>
      <c r="AL1" s="1155"/>
      <c r="AM1" s="1155"/>
      <c r="AN1" s="1155"/>
      <c r="AO1" s="1156"/>
      <c r="AP1" s="1156"/>
      <c r="AQ1" s="1156"/>
      <c r="AR1" s="1156"/>
      <c r="AS1" s="1156"/>
      <c r="AT1" s="1156"/>
      <c r="AU1" s="1156"/>
      <c r="AV1" s="1156"/>
      <c r="AW1" s="1156"/>
      <c r="AX1" s="1156"/>
      <c r="AY1" s="1156"/>
      <c r="AZ1" s="1156"/>
      <c r="BA1" s="1156"/>
      <c r="BB1" s="1156"/>
      <c r="BC1" s="1156"/>
      <c r="BD1" s="1156"/>
      <c r="BE1" s="1156"/>
    </row>
    <row r="2" spans="1:57" ht="23.25">
      <c r="A2" s="1150" t="s">
        <v>218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8" t="s">
        <v>16</v>
      </c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  <c r="AB2" s="1158"/>
      <c r="AC2" s="1158"/>
      <c r="AD2" s="1158"/>
      <c r="AE2" s="1158"/>
      <c r="AF2" s="1158"/>
      <c r="AG2" s="1158"/>
      <c r="AH2" s="1158"/>
      <c r="AI2" s="1158"/>
      <c r="AJ2" s="1158"/>
      <c r="AK2" s="1158"/>
      <c r="AL2" s="1158"/>
      <c r="AM2" s="1158"/>
      <c r="AN2" s="1158"/>
      <c r="AO2" s="1157"/>
      <c r="AP2" s="1157"/>
      <c r="AQ2" s="1157"/>
      <c r="AR2" s="1157"/>
      <c r="AS2" s="1157"/>
      <c r="AT2" s="1157"/>
      <c r="AU2" s="1157"/>
      <c r="AV2" s="1157"/>
      <c r="AW2" s="1157"/>
      <c r="AX2" s="1157"/>
      <c r="AY2" s="1157"/>
      <c r="AZ2" s="1157"/>
      <c r="BA2" s="1157"/>
      <c r="BB2" s="1157"/>
      <c r="BC2" s="1157"/>
      <c r="BD2" s="1157"/>
      <c r="BE2" s="1157"/>
    </row>
    <row r="3" spans="1:57" ht="23.25">
      <c r="A3" s="1150" t="s">
        <v>271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159" t="s">
        <v>215</v>
      </c>
      <c r="AP3" s="1159"/>
      <c r="AQ3" s="1159"/>
      <c r="AR3" s="1159"/>
      <c r="AS3" s="1159"/>
      <c r="AT3" s="1159"/>
      <c r="AU3" s="1159"/>
      <c r="AV3" s="1159"/>
      <c r="AW3" s="1159"/>
      <c r="AX3" s="1159"/>
      <c r="AY3" s="1159"/>
      <c r="AZ3" s="1159"/>
      <c r="BA3" s="1159"/>
      <c r="BB3" s="1159"/>
      <c r="BC3" s="1159"/>
      <c r="BD3" s="1159"/>
      <c r="BE3" s="1159"/>
    </row>
    <row r="4" spans="1:57" ht="21.75" customHeight="1">
      <c r="A4" s="1138" t="s">
        <v>272</v>
      </c>
      <c r="B4" s="1138"/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60" t="s">
        <v>50</v>
      </c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0"/>
      <c r="AJ4" s="1160"/>
      <c r="AK4" s="1160"/>
      <c r="AL4" s="1160"/>
      <c r="AM4" s="1160"/>
      <c r="AN4" s="1160"/>
      <c r="AO4" s="1140" t="s">
        <v>74</v>
      </c>
      <c r="AP4" s="1140"/>
      <c r="AQ4" s="1140"/>
      <c r="AR4" s="1140"/>
      <c r="AS4" s="1140"/>
      <c r="AT4" s="1140"/>
      <c r="AU4" s="1140"/>
      <c r="AV4" s="1140"/>
      <c r="AW4" s="1140"/>
      <c r="AX4" s="1140"/>
      <c r="AY4" s="1140"/>
      <c r="AZ4" s="1140"/>
      <c r="BA4" s="1140"/>
      <c r="BB4" s="1140"/>
      <c r="BC4" s="1140"/>
      <c r="BD4" s="1140"/>
      <c r="BE4" s="1140"/>
    </row>
    <row r="5" spans="1:57" s="4" customFormat="1" ht="18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139" t="s">
        <v>66</v>
      </c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  <c r="AF5" s="1139"/>
      <c r="AG5" s="1139"/>
      <c r="AH5" s="1139"/>
      <c r="AI5" s="1139"/>
      <c r="AJ5" s="1139"/>
      <c r="AK5" s="1139"/>
      <c r="AL5" s="1139"/>
      <c r="AM5" s="1139"/>
      <c r="AN5" s="1139"/>
      <c r="AO5" s="1140" t="s">
        <v>216</v>
      </c>
      <c r="AP5" s="1141"/>
      <c r="AQ5" s="1141"/>
      <c r="AR5" s="1141"/>
      <c r="AS5" s="1141"/>
      <c r="AT5" s="1141"/>
      <c r="AU5" s="1141"/>
      <c r="AV5" s="1141"/>
      <c r="AW5" s="1141"/>
      <c r="AX5" s="1141"/>
      <c r="AY5" s="1141"/>
      <c r="AZ5" s="1141"/>
      <c r="BA5" s="1141"/>
      <c r="BB5" s="1141"/>
      <c r="BC5" s="1141"/>
      <c r="BD5" s="1141"/>
      <c r="BE5" s="1141"/>
    </row>
    <row r="6" spans="1:57" s="4" customFormat="1" ht="18.75" customHeight="1">
      <c r="A6" s="1150" t="s">
        <v>219</v>
      </c>
      <c r="B6" s="1150"/>
      <c r="C6" s="1150"/>
      <c r="D6" s="1150"/>
      <c r="E6" s="1150"/>
      <c r="F6" s="1150"/>
      <c r="G6" s="1150"/>
      <c r="H6" s="1150"/>
      <c r="I6" s="1150"/>
      <c r="J6" s="1150"/>
      <c r="K6" s="1150"/>
      <c r="L6" s="1150"/>
      <c r="M6" s="1150"/>
      <c r="N6" s="1150"/>
      <c r="O6" s="1150"/>
      <c r="P6" s="1152" t="s">
        <v>188</v>
      </c>
      <c r="Q6" s="1152"/>
      <c r="R6" s="1152"/>
      <c r="S6" s="1152"/>
      <c r="T6" s="1152"/>
      <c r="U6" s="1152"/>
      <c r="V6" s="1152"/>
      <c r="W6" s="1152"/>
      <c r="X6" s="1152"/>
      <c r="Y6" s="1152"/>
      <c r="Z6" s="1152"/>
      <c r="AA6" s="1152"/>
      <c r="AB6" s="1152"/>
      <c r="AC6" s="1152"/>
      <c r="AD6" s="1152"/>
      <c r="AE6" s="1152"/>
      <c r="AF6" s="1152"/>
      <c r="AG6" s="1152"/>
      <c r="AH6" s="1152"/>
      <c r="AI6" s="1152"/>
      <c r="AJ6" s="1152"/>
      <c r="AK6" s="1152"/>
      <c r="AL6" s="1152"/>
      <c r="AM6" s="1152"/>
      <c r="AN6" s="1152"/>
      <c r="AO6" s="1149"/>
      <c r="AP6" s="1149"/>
      <c r="AQ6" s="1149"/>
      <c r="AR6" s="1149"/>
      <c r="AS6" s="1149"/>
      <c r="AT6" s="1149"/>
      <c r="AU6" s="1149"/>
      <c r="AV6" s="1149"/>
      <c r="AW6" s="1149"/>
      <c r="AX6" s="1149"/>
      <c r="AY6" s="1149"/>
      <c r="AZ6" s="1149"/>
      <c r="BA6" s="1149"/>
      <c r="BB6" s="1149"/>
      <c r="BC6" s="1149"/>
      <c r="BD6" s="1149"/>
      <c r="BE6" s="1149"/>
    </row>
    <row r="7" spans="1:57" s="4" customFormat="1" ht="18.75" customHeight="1">
      <c r="A7" s="1150" t="s">
        <v>220</v>
      </c>
      <c r="B7" s="1150"/>
      <c r="C7" s="1150"/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0"/>
      <c r="P7" s="1154" t="s">
        <v>189</v>
      </c>
      <c r="Q7" s="1141"/>
      <c r="R7" s="1141"/>
      <c r="S7" s="1141"/>
      <c r="T7" s="1141"/>
      <c r="U7" s="1141"/>
      <c r="V7" s="1141"/>
      <c r="W7" s="1141"/>
      <c r="X7" s="1141"/>
      <c r="Y7" s="1141"/>
      <c r="Z7" s="1141"/>
      <c r="AA7" s="1141"/>
      <c r="AB7" s="1141"/>
      <c r="AC7" s="1141"/>
      <c r="AD7" s="1141"/>
      <c r="AE7" s="1141"/>
      <c r="AF7" s="1141"/>
      <c r="AG7" s="1141"/>
      <c r="AH7" s="1141"/>
      <c r="AI7" s="1141"/>
      <c r="AJ7" s="1141"/>
      <c r="AK7" s="1141"/>
      <c r="AL7" s="1141"/>
      <c r="AM7" s="1141"/>
      <c r="AN7" s="1141"/>
      <c r="AO7" s="1146"/>
      <c r="AP7" s="1146"/>
      <c r="AQ7" s="1146"/>
      <c r="AR7" s="1146"/>
      <c r="AS7" s="1146"/>
      <c r="AT7" s="1146"/>
      <c r="AU7" s="1146"/>
      <c r="AV7" s="1146"/>
      <c r="AW7" s="1146"/>
      <c r="AX7" s="1146"/>
      <c r="AY7" s="1146"/>
      <c r="AZ7" s="1146"/>
      <c r="BA7" s="1146"/>
      <c r="BB7" s="1146"/>
      <c r="BC7" s="1146"/>
      <c r="BD7" s="1146"/>
      <c r="BE7" s="1146"/>
    </row>
    <row r="8" spans="16:57" s="4" customFormat="1" ht="18.75" customHeight="1">
      <c r="P8" s="1151" t="s">
        <v>221</v>
      </c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1"/>
      <c r="AC8" s="1151"/>
      <c r="AD8" s="1151"/>
      <c r="AE8" s="1151"/>
      <c r="AF8" s="1151"/>
      <c r="AG8" s="1151"/>
      <c r="AH8" s="1151"/>
      <c r="AI8" s="1151"/>
      <c r="AJ8" s="1151"/>
      <c r="AK8" s="1151"/>
      <c r="AL8" s="1151"/>
      <c r="AM8" s="1151"/>
      <c r="AN8" s="1151"/>
      <c r="AO8" s="1146"/>
      <c r="AP8" s="1146"/>
      <c r="AQ8" s="1146"/>
      <c r="AR8" s="1146"/>
      <c r="AS8" s="1146"/>
      <c r="AT8" s="1146"/>
      <c r="AU8" s="1146"/>
      <c r="AV8" s="1146"/>
      <c r="AW8" s="1146"/>
      <c r="AX8" s="1146"/>
      <c r="AY8" s="1146"/>
      <c r="AZ8" s="1146"/>
      <c r="BA8" s="1146"/>
      <c r="BB8" s="1146"/>
      <c r="BC8" s="1146"/>
      <c r="BD8" s="1146"/>
      <c r="BE8" s="1146"/>
    </row>
    <row r="9" spans="16:57" s="4" customFormat="1" ht="18.75" customHeight="1">
      <c r="P9" s="1139" t="s">
        <v>239</v>
      </c>
      <c r="Q9" s="1139"/>
      <c r="R9" s="1139"/>
      <c r="S9" s="1139"/>
      <c r="T9" s="1139"/>
      <c r="U9" s="1139"/>
      <c r="V9" s="1139"/>
      <c r="W9" s="1139"/>
      <c r="X9" s="1139"/>
      <c r="Y9" s="1139"/>
      <c r="Z9" s="1139"/>
      <c r="AA9" s="1139"/>
      <c r="AB9" s="1139"/>
      <c r="AC9" s="1139"/>
      <c r="AD9" s="1139"/>
      <c r="AE9" s="1139"/>
      <c r="AF9" s="1139"/>
      <c r="AG9" s="1139"/>
      <c r="AH9" s="1139"/>
      <c r="AI9" s="1139"/>
      <c r="AJ9" s="1139"/>
      <c r="AK9" s="1139"/>
      <c r="AL9" s="1139"/>
      <c r="AM9" s="1139"/>
      <c r="AN9" s="1139"/>
      <c r="AO9" s="1146"/>
      <c r="AP9" s="1146"/>
      <c r="AQ9" s="1146"/>
      <c r="AR9" s="1146"/>
      <c r="AS9" s="1146"/>
      <c r="AT9" s="1146"/>
      <c r="AU9" s="1146"/>
      <c r="AV9" s="1146"/>
      <c r="AW9" s="1146"/>
      <c r="AX9" s="1146"/>
      <c r="AY9" s="1146"/>
      <c r="AZ9" s="1146"/>
      <c r="BA9" s="1146"/>
      <c r="BB9" s="1146"/>
      <c r="BC9" s="1146"/>
      <c r="BD9" s="1146"/>
      <c r="BE9" s="1146"/>
    </row>
    <row r="10" spans="41:57" s="4" customFormat="1" ht="18.75" customHeight="1">
      <c r="AO10" s="1146"/>
      <c r="AP10" s="1146"/>
      <c r="AQ10" s="1146"/>
      <c r="AR10" s="1146"/>
      <c r="AS10" s="1146"/>
      <c r="AT10" s="1146"/>
      <c r="AU10" s="1146"/>
      <c r="AV10" s="1146"/>
      <c r="AW10" s="1146"/>
      <c r="AX10" s="1146"/>
      <c r="AY10" s="1146"/>
      <c r="AZ10" s="1146"/>
      <c r="BA10" s="1146"/>
      <c r="BB10" s="1146"/>
      <c r="BC10" s="1146"/>
      <c r="BD10" s="1146"/>
      <c r="BE10" s="1146"/>
    </row>
    <row r="11" spans="41:57" s="4" customFormat="1" ht="24.75" customHeight="1">
      <c r="AO11" s="1147"/>
      <c r="AP11" s="1147"/>
      <c r="AQ11" s="1147"/>
      <c r="AR11" s="1147"/>
      <c r="AS11" s="1147"/>
      <c r="AT11" s="1147"/>
      <c r="AU11" s="1147"/>
      <c r="AV11" s="1147"/>
      <c r="AW11" s="1147"/>
      <c r="AX11" s="1147"/>
      <c r="AY11" s="1147"/>
      <c r="AZ11" s="1147"/>
      <c r="BA11" s="1147"/>
      <c r="BB11" s="1147"/>
      <c r="BC11" s="1147"/>
      <c r="BD11" s="1147"/>
      <c r="BE11" s="1147"/>
    </row>
    <row r="12" spans="41:59" s="4" customFormat="1" ht="19.5" customHeight="1">
      <c r="AO12" s="1161"/>
      <c r="AP12" s="1161"/>
      <c r="AQ12" s="1161"/>
      <c r="AR12" s="1161"/>
      <c r="AS12" s="1161"/>
      <c r="AT12" s="1161"/>
      <c r="AU12" s="1161"/>
      <c r="AV12" s="1161"/>
      <c r="AW12" s="1161"/>
      <c r="AX12" s="1161"/>
      <c r="AY12" s="1161"/>
      <c r="AZ12" s="1161"/>
      <c r="BA12" s="1161"/>
      <c r="BB12" s="1161"/>
      <c r="BC12" s="1161"/>
      <c r="BD12" s="1161"/>
      <c r="BE12" s="1161"/>
      <c r="BF12" s="1161"/>
      <c r="BG12" s="1161"/>
    </row>
    <row r="13" spans="1:57" s="4" customFormat="1" ht="18.75" customHeight="1">
      <c r="A13" s="17"/>
      <c r="B13" s="1153" t="s">
        <v>172</v>
      </c>
      <c r="C13" s="1153"/>
      <c r="D13" s="1153"/>
      <c r="E13" s="1153"/>
      <c r="F13" s="1153"/>
      <c r="G13" s="1153"/>
      <c r="H13" s="1153"/>
      <c r="I13" s="1153"/>
      <c r="J13" s="1153"/>
      <c r="K13" s="1153"/>
      <c r="L13" s="1153"/>
      <c r="M13" s="1153"/>
      <c r="N13" s="1153"/>
      <c r="O13" s="1153"/>
      <c r="P13" s="1153"/>
      <c r="Q13" s="1153"/>
      <c r="R13" s="1153"/>
      <c r="S13" s="1153"/>
      <c r="T13" s="1153"/>
      <c r="U13" s="1153"/>
      <c r="V13" s="1153"/>
      <c r="W13" s="1153"/>
      <c r="X13" s="1153"/>
      <c r="Y13" s="1153"/>
      <c r="Z13" s="1153"/>
      <c r="AA13" s="1153"/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153"/>
      <c r="AM13" s="1153"/>
      <c r="AN13" s="1153"/>
      <c r="AO13" s="1153"/>
      <c r="AP13" s="1153"/>
      <c r="AQ13" s="1153"/>
      <c r="AR13" s="1153"/>
      <c r="AS13" s="1153"/>
      <c r="AT13" s="1153"/>
      <c r="AU13" s="1153"/>
      <c r="AV13" s="1153"/>
      <c r="AW13" s="1153"/>
      <c r="AX13" s="1153"/>
      <c r="AY13" s="1153"/>
      <c r="AZ13" s="1153"/>
      <c r="BA13" s="1153"/>
      <c r="BB13" s="1153"/>
      <c r="BC13" s="17"/>
      <c r="BD13" s="17"/>
      <c r="BE13" s="17"/>
    </row>
    <row r="14" spans="1:59" s="4" customFormat="1" ht="18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7"/>
      <c r="BD14" s="17"/>
      <c r="BE14" s="17"/>
      <c r="BF14" s="1"/>
      <c r="BG14" s="1"/>
    </row>
    <row r="15" spans="1:57" ht="18" customHeight="1">
      <c r="A15" s="19"/>
      <c r="B15" s="1162" t="s">
        <v>12</v>
      </c>
      <c r="C15" s="1148" t="s">
        <v>0</v>
      </c>
      <c r="D15" s="1148"/>
      <c r="E15" s="1148"/>
      <c r="F15" s="1148"/>
      <c r="G15" s="1148" t="s">
        <v>1</v>
      </c>
      <c r="H15" s="1148"/>
      <c r="I15" s="1148"/>
      <c r="J15" s="1148"/>
      <c r="K15" s="1144" t="s">
        <v>2</v>
      </c>
      <c r="L15" s="1145"/>
      <c r="M15" s="1145"/>
      <c r="N15" s="1145"/>
      <c r="O15" s="1144" t="s">
        <v>3</v>
      </c>
      <c r="P15" s="1145"/>
      <c r="Q15" s="1145"/>
      <c r="R15" s="1145"/>
      <c r="S15" s="1145"/>
      <c r="T15" s="1144" t="s">
        <v>4</v>
      </c>
      <c r="U15" s="1144"/>
      <c r="V15" s="1144"/>
      <c r="W15" s="1144"/>
      <c r="X15" s="1145"/>
      <c r="Y15" s="1144" t="s">
        <v>5</v>
      </c>
      <c r="Z15" s="1145"/>
      <c r="AA15" s="1145"/>
      <c r="AB15" s="1145"/>
      <c r="AC15" s="1148" t="s">
        <v>6</v>
      </c>
      <c r="AD15" s="1148"/>
      <c r="AE15" s="1148"/>
      <c r="AF15" s="1148"/>
      <c r="AG15" s="1148" t="s">
        <v>7</v>
      </c>
      <c r="AH15" s="1148"/>
      <c r="AI15" s="1148"/>
      <c r="AJ15" s="1148"/>
      <c r="AK15" s="1144" t="s">
        <v>8</v>
      </c>
      <c r="AL15" s="1144"/>
      <c r="AM15" s="1144"/>
      <c r="AN15" s="1144"/>
      <c r="AO15" s="1145"/>
      <c r="AP15" s="1144" t="s">
        <v>9</v>
      </c>
      <c r="AQ15" s="1145"/>
      <c r="AR15" s="1145"/>
      <c r="AS15" s="1145"/>
      <c r="AT15" s="1144" t="s">
        <v>10</v>
      </c>
      <c r="AU15" s="1144"/>
      <c r="AV15" s="1144"/>
      <c r="AW15" s="1144"/>
      <c r="AX15" s="1145"/>
      <c r="AY15" s="1144" t="s">
        <v>11</v>
      </c>
      <c r="AZ15" s="1145"/>
      <c r="BA15" s="1145"/>
      <c r="BB15" s="1145"/>
      <c r="BC15" s="19"/>
      <c r="BD15" s="19"/>
      <c r="BE15" s="19"/>
    </row>
    <row r="16" spans="1:59" ht="18" customHeight="1">
      <c r="A16" s="20"/>
      <c r="B16" s="1162"/>
      <c r="C16" s="91">
        <v>1</v>
      </c>
      <c r="D16" s="91">
        <v>2</v>
      </c>
      <c r="E16" s="91">
        <v>3</v>
      </c>
      <c r="F16" s="91">
        <v>4</v>
      </c>
      <c r="G16" s="91">
        <v>5</v>
      </c>
      <c r="H16" s="91">
        <v>6</v>
      </c>
      <c r="I16" s="91">
        <v>7</v>
      </c>
      <c r="J16" s="91">
        <v>8</v>
      </c>
      <c r="K16" s="91">
        <v>9</v>
      </c>
      <c r="L16" s="91">
        <v>10</v>
      </c>
      <c r="M16" s="91">
        <v>11</v>
      </c>
      <c r="N16" s="91">
        <v>12</v>
      </c>
      <c r="O16" s="91">
        <v>13</v>
      </c>
      <c r="P16" s="91">
        <v>14</v>
      </c>
      <c r="Q16" s="91">
        <v>15</v>
      </c>
      <c r="R16" s="91">
        <v>16</v>
      </c>
      <c r="S16" s="91">
        <v>17</v>
      </c>
      <c r="T16" s="91">
        <v>18</v>
      </c>
      <c r="U16" s="91">
        <v>19</v>
      </c>
      <c r="V16" s="91">
        <v>20</v>
      </c>
      <c r="W16" s="91">
        <v>21</v>
      </c>
      <c r="X16" s="91">
        <v>22</v>
      </c>
      <c r="Y16" s="91">
        <v>23</v>
      </c>
      <c r="Z16" s="91">
        <v>24</v>
      </c>
      <c r="AA16" s="91">
        <v>25</v>
      </c>
      <c r="AB16" s="91">
        <v>26</v>
      </c>
      <c r="AC16" s="91">
        <v>27</v>
      </c>
      <c r="AD16" s="91">
        <v>28</v>
      </c>
      <c r="AE16" s="91">
        <v>29</v>
      </c>
      <c r="AF16" s="91">
        <v>30</v>
      </c>
      <c r="AG16" s="91">
        <v>31</v>
      </c>
      <c r="AH16" s="91">
        <v>32</v>
      </c>
      <c r="AI16" s="91">
        <v>33</v>
      </c>
      <c r="AJ16" s="91">
        <v>34</v>
      </c>
      <c r="AK16" s="91">
        <v>35</v>
      </c>
      <c r="AL16" s="91">
        <v>36</v>
      </c>
      <c r="AM16" s="91">
        <v>37</v>
      </c>
      <c r="AN16" s="91">
        <v>38</v>
      </c>
      <c r="AO16" s="91">
        <v>39</v>
      </c>
      <c r="AP16" s="91">
        <v>40</v>
      </c>
      <c r="AQ16" s="91">
        <v>41</v>
      </c>
      <c r="AR16" s="91">
        <v>42</v>
      </c>
      <c r="AS16" s="91">
        <v>43</v>
      </c>
      <c r="AT16" s="91">
        <v>44</v>
      </c>
      <c r="AU16" s="91">
        <v>45</v>
      </c>
      <c r="AV16" s="91">
        <v>46</v>
      </c>
      <c r="AW16" s="91">
        <v>47</v>
      </c>
      <c r="AX16" s="91">
        <v>48</v>
      </c>
      <c r="AY16" s="91">
        <v>49</v>
      </c>
      <c r="AZ16" s="91">
        <v>50</v>
      </c>
      <c r="BA16" s="91">
        <v>51</v>
      </c>
      <c r="BB16" s="91">
        <v>52</v>
      </c>
      <c r="BC16" s="20"/>
      <c r="BD16" s="20"/>
      <c r="BE16" s="20"/>
      <c r="BF16" s="3"/>
      <c r="BG16" s="3"/>
    </row>
    <row r="17" spans="1:59" s="3" customFormat="1" ht="20.25" customHeight="1">
      <c r="A17" s="20"/>
      <c r="B17" s="92">
        <v>1</v>
      </c>
      <c r="C17" s="21" t="s">
        <v>36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 t="s">
        <v>17</v>
      </c>
      <c r="S17" s="21" t="s">
        <v>36</v>
      </c>
      <c r="T17" s="21" t="s">
        <v>36</v>
      </c>
      <c r="U17" s="21" t="s">
        <v>174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 t="s">
        <v>17</v>
      </c>
      <c r="AS17" s="21" t="s">
        <v>18</v>
      </c>
      <c r="AT17" s="21" t="s">
        <v>18</v>
      </c>
      <c r="AU17" s="21" t="s">
        <v>18</v>
      </c>
      <c r="AV17" s="21" t="s">
        <v>18</v>
      </c>
      <c r="AW17" s="21" t="s">
        <v>18</v>
      </c>
      <c r="AX17" s="21" t="s">
        <v>18</v>
      </c>
      <c r="AY17" s="21" t="s">
        <v>18</v>
      </c>
      <c r="AZ17" s="21" t="s">
        <v>18</v>
      </c>
      <c r="BA17" s="21" t="s">
        <v>18</v>
      </c>
      <c r="BB17" s="21" t="s">
        <v>18</v>
      </c>
      <c r="BC17" s="20"/>
      <c r="BD17" s="20"/>
      <c r="BE17" s="20"/>
      <c r="BF17" s="1"/>
      <c r="BG17" s="1"/>
    </row>
    <row r="18" spans="1:57" ht="19.5" customHeight="1">
      <c r="A18" s="19"/>
      <c r="B18" s="92">
        <v>2</v>
      </c>
      <c r="C18" s="21" t="s">
        <v>36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 t="s">
        <v>17</v>
      </c>
      <c r="S18" s="21" t="s">
        <v>36</v>
      </c>
      <c r="T18" s="21" t="s">
        <v>36</v>
      </c>
      <c r="U18" s="21" t="s">
        <v>174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 t="s">
        <v>17</v>
      </c>
      <c r="AS18" s="21" t="s">
        <v>18</v>
      </c>
      <c r="AT18" s="21" t="s">
        <v>18</v>
      </c>
      <c r="AU18" s="21" t="s">
        <v>18</v>
      </c>
      <c r="AV18" s="21" t="s">
        <v>18</v>
      </c>
      <c r="AW18" s="21" t="s">
        <v>18</v>
      </c>
      <c r="AX18" s="21" t="s">
        <v>18</v>
      </c>
      <c r="AY18" s="21" t="s">
        <v>18</v>
      </c>
      <c r="AZ18" s="21" t="s">
        <v>18</v>
      </c>
      <c r="BA18" s="21" t="s">
        <v>18</v>
      </c>
      <c r="BB18" s="21" t="s">
        <v>18</v>
      </c>
      <c r="BC18" s="19"/>
      <c r="BD18" s="19"/>
      <c r="BE18" s="19"/>
    </row>
    <row r="19" spans="1:57" ht="19.5" customHeight="1">
      <c r="A19" s="19"/>
      <c r="B19" s="92">
        <v>3</v>
      </c>
      <c r="C19" s="76" t="s">
        <v>36</v>
      </c>
      <c r="D19" s="77" t="s">
        <v>173</v>
      </c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 t="s">
        <v>17</v>
      </c>
      <c r="S19" s="79" t="s">
        <v>63</v>
      </c>
      <c r="T19" s="78" t="s">
        <v>36</v>
      </c>
      <c r="U19" s="78" t="s">
        <v>18</v>
      </c>
      <c r="V19" s="77"/>
      <c r="W19" s="78"/>
      <c r="X19" s="78"/>
      <c r="Y19" s="78"/>
      <c r="Z19" s="77"/>
      <c r="AA19" s="78"/>
      <c r="AB19" s="80"/>
      <c r="AC19" s="80"/>
      <c r="AD19" s="81"/>
      <c r="AE19" s="81" t="s">
        <v>64</v>
      </c>
      <c r="AF19" s="81" t="s">
        <v>17</v>
      </c>
      <c r="AG19" s="78" t="s">
        <v>13</v>
      </c>
      <c r="AH19" s="78" t="s">
        <v>13</v>
      </c>
      <c r="AI19" s="78" t="s">
        <v>13</v>
      </c>
      <c r="AJ19" s="78" t="s">
        <v>13</v>
      </c>
      <c r="AK19" s="78" t="s">
        <v>13</v>
      </c>
      <c r="AL19" s="78" t="s">
        <v>13</v>
      </c>
      <c r="AM19" s="78" t="s">
        <v>13</v>
      </c>
      <c r="AN19" s="78" t="s">
        <v>13</v>
      </c>
      <c r="AO19" s="78" t="s">
        <v>13</v>
      </c>
      <c r="AP19" s="78" t="s">
        <v>13</v>
      </c>
      <c r="AQ19" s="78" t="s">
        <v>13</v>
      </c>
      <c r="AR19" s="82" t="s">
        <v>67</v>
      </c>
      <c r="AS19" s="82" t="s">
        <v>67</v>
      </c>
      <c r="AT19" s="78" t="s">
        <v>51</v>
      </c>
      <c r="AU19" s="78" t="s">
        <v>51</v>
      </c>
      <c r="AV19" s="78" t="s">
        <v>51</v>
      </c>
      <c r="AW19" s="78" t="s">
        <v>51</v>
      </c>
      <c r="AX19" s="78" t="s">
        <v>51</v>
      </c>
      <c r="AY19" s="78" t="s">
        <v>51</v>
      </c>
      <c r="AZ19" s="78" t="s">
        <v>51</v>
      </c>
      <c r="BA19" s="78" t="s">
        <v>51</v>
      </c>
      <c r="BB19" s="78" t="s">
        <v>51</v>
      </c>
      <c r="BC19" s="19"/>
      <c r="BD19" s="19"/>
      <c r="BE19" s="19"/>
    </row>
    <row r="20" spans="1:57" ht="19.5" customHeigh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 t="s">
        <v>175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19"/>
      <c r="BD20" s="19"/>
      <c r="BE20" s="19"/>
    </row>
    <row r="21" spans="1:57" s="2" customFormat="1" ht="18" customHeight="1">
      <c r="A21" s="22"/>
      <c r="B21" s="1142" t="s">
        <v>210</v>
      </c>
      <c r="C21" s="1142"/>
      <c r="D21" s="1142"/>
      <c r="E21" s="1142"/>
      <c r="F21" s="1142"/>
      <c r="G21" s="1142"/>
      <c r="H21" s="1142"/>
      <c r="I21" s="1142"/>
      <c r="J21" s="1142"/>
      <c r="K21" s="1143"/>
      <c r="L21" s="1143"/>
      <c r="M21" s="1143"/>
      <c r="N21" s="1143"/>
      <c r="O21" s="1143"/>
      <c r="P21" s="1143"/>
      <c r="Q21" s="1143"/>
      <c r="R21" s="1143"/>
      <c r="S21" s="1143"/>
      <c r="T21" s="1143"/>
      <c r="U21" s="1143"/>
      <c r="V21" s="1143"/>
      <c r="W21" s="1143"/>
      <c r="X21" s="1143"/>
      <c r="Y21" s="1143"/>
      <c r="Z21" s="1143"/>
      <c r="AA21" s="1143"/>
      <c r="AB21" s="1143"/>
      <c r="AC21" s="1143"/>
      <c r="AD21" s="1143"/>
      <c r="AE21" s="1143"/>
      <c r="AF21" s="1143"/>
      <c r="AG21" s="1143"/>
      <c r="AH21" s="1143"/>
      <c r="AI21" s="1143"/>
      <c r="AJ21" s="1143"/>
      <c r="AK21" s="1143"/>
      <c r="AL21" s="1143"/>
      <c r="AM21" s="1143"/>
      <c r="AN21" s="1143"/>
      <c r="AO21" s="1143"/>
      <c r="AP21" s="1143"/>
      <c r="AQ21" s="1143"/>
      <c r="AR21" s="1143"/>
      <c r="AS21" s="1143"/>
      <c r="AT21" s="1143"/>
      <c r="AU21" s="1143"/>
      <c r="AV21" s="1143"/>
      <c r="AW21" s="25"/>
      <c r="AX21" s="25"/>
      <c r="AY21" s="25"/>
      <c r="AZ21" s="25"/>
      <c r="BA21" s="25"/>
      <c r="BB21" s="19"/>
      <c r="BC21" s="22"/>
      <c r="BD21" s="22"/>
      <c r="BE21" s="22"/>
    </row>
    <row r="22" spans="1:57" s="2" customFormat="1" ht="18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  <c r="AX22" s="25"/>
      <c r="AY22" s="25"/>
      <c r="AZ22" s="25"/>
      <c r="BA22" s="25"/>
      <c r="BB22" s="19"/>
      <c r="BC22" s="22"/>
      <c r="BD22" s="22"/>
      <c r="BE22" s="22"/>
    </row>
    <row r="23" spans="1:57" ht="20.25">
      <c r="A23" s="19"/>
      <c r="B23" s="8" t="s">
        <v>208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10"/>
      <c r="AZ23" s="10"/>
      <c r="BA23" s="10"/>
      <c r="BB23" s="17"/>
      <c r="BC23" s="19"/>
      <c r="BD23" s="19"/>
      <c r="BE23" s="19"/>
    </row>
    <row r="24" spans="1:57" ht="18.75">
      <c r="A24" s="19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17"/>
      <c r="BC24" s="19"/>
      <c r="BD24" s="19"/>
      <c r="BE24" s="19"/>
    </row>
    <row r="25" spans="1:57" ht="18.75" customHeight="1">
      <c r="A25" s="19"/>
      <c r="B25" s="1168" t="s">
        <v>12</v>
      </c>
      <c r="C25" s="1167"/>
      <c r="D25" s="1169" t="s">
        <v>14</v>
      </c>
      <c r="E25" s="1167"/>
      <c r="F25" s="1167"/>
      <c r="G25" s="1167"/>
      <c r="H25" s="1170" t="s">
        <v>238</v>
      </c>
      <c r="I25" s="1171"/>
      <c r="J25" s="1171"/>
      <c r="K25" s="1170" t="s">
        <v>237</v>
      </c>
      <c r="L25" s="1171"/>
      <c r="M25" s="1171"/>
      <c r="N25" s="1170" t="s">
        <v>68</v>
      </c>
      <c r="O25" s="1212"/>
      <c r="P25" s="1212"/>
      <c r="Q25" s="1213"/>
      <c r="R25" s="1166" t="s">
        <v>69</v>
      </c>
      <c r="S25" s="1167"/>
      <c r="T25" s="1167"/>
      <c r="U25" s="1166" t="s">
        <v>15</v>
      </c>
      <c r="V25" s="1167"/>
      <c r="W25" s="1167"/>
      <c r="X25" s="1166" t="s">
        <v>70</v>
      </c>
      <c r="Y25" s="1167"/>
      <c r="Z25" s="1167"/>
      <c r="AA25" s="28"/>
      <c r="AB25" s="88"/>
      <c r="AC25" s="88"/>
      <c r="AD25" s="1221" t="s">
        <v>71</v>
      </c>
      <c r="AE25" s="1222"/>
      <c r="AF25" s="1222"/>
      <c r="AG25" s="1222"/>
      <c r="AH25" s="1222"/>
      <c r="AI25" s="1187"/>
      <c r="AJ25" s="1188"/>
      <c r="AK25" s="1170" t="s">
        <v>209</v>
      </c>
      <c r="AL25" s="1187"/>
      <c r="AM25" s="1187"/>
      <c r="AN25" s="1187"/>
      <c r="AO25" s="1187"/>
      <c r="AP25" s="1188"/>
      <c r="AQ25" s="1196" t="s">
        <v>224</v>
      </c>
      <c r="AR25" s="1196"/>
      <c r="AS25" s="1196"/>
      <c r="AT25" s="1196"/>
      <c r="AU25" s="1196"/>
      <c r="AV25" s="83"/>
      <c r="AW25" s="83"/>
      <c r="AX25" s="83"/>
      <c r="AY25" s="84"/>
      <c r="AZ25" s="84"/>
      <c r="BA25" s="84"/>
      <c r="BB25" s="28"/>
      <c r="BC25" s="19"/>
      <c r="BD25" s="19"/>
      <c r="BE25" s="19"/>
    </row>
    <row r="26" spans="1:57" ht="21" customHeight="1">
      <c r="A26" s="19"/>
      <c r="B26" s="1167"/>
      <c r="C26" s="1167"/>
      <c r="D26" s="1167"/>
      <c r="E26" s="1167"/>
      <c r="F26" s="1167"/>
      <c r="G26" s="1167"/>
      <c r="H26" s="1172"/>
      <c r="I26" s="1173"/>
      <c r="J26" s="1173"/>
      <c r="K26" s="1172"/>
      <c r="L26" s="1173"/>
      <c r="M26" s="1173"/>
      <c r="N26" s="1214"/>
      <c r="O26" s="1215"/>
      <c r="P26" s="1215"/>
      <c r="Q26" s="1216"/>
      <c r="R26" s="1167"/>
      <c r="S26" s="1167"/>
      <c r="T26" s="1167"/>
      <c r="U26" s="1167"/>
      <c r="V26" s="1167"/>
      <c r="W26" s="1167"/>
      <c r="X26" s="1167"/>
      <c r="Y26" s="1167"/>
      <c r="Z26" s="1167"/>
      <c r="AA26" s="28"/>
      <c r="AB26" s="88"/>
      <c r="AC26" s="88"/>
      <c r="AD26" s="1223"/>
      <c r="AE26" s="1224"/>
      <c r="AF26" s="1224"/>
      <c r="AG26" s="1224"/>
      <c r="AH26" s="1224"/>
      <c r="AI26" s="1190"/>
      <c r="AJ26" s="1192"/>
      <c r="AK26" s="1189"/>
      <c r="AL26" s="1190"/>
      <c r="AM26" s="1190"/>
      <c r="AN26" s="1191"/>
      <c r="AO26" s="1191"/>
      <c r="AP26" s="1192"/>
      <c r="AQ26" s="1196"/>
      <c r="AR26" s="1196"/>
      <c r="AS26" s="1196"/>
      <c r="AT26" s="1196"/>
      <c r="AU26" s="1196"/>
      <c r="AV26" s="83"/>
      <c r="AW26" s="83"/>
      <c r="AX26" s="83"/>
      <c r="AY26" s="84"/>
      <c r="AZ26" s="84"/>
      <c r="BA26" s="84"/>
      <c r="BB26" s="28"/>
      <c r="BC26" s="19"/>
      <c r="BD26" s="19"/>
      <c r="BE26" s="19"/>
    </row>
    <row r="27" spans="1:57" ht="26.25" customHeight="1">
      <c r="A27" s="19"/>
      <c r="B27" s="1167"/>
      <c r="C27" s="1167"/>
      <c r="D27" s="1167"/>
      <c r="E27" s="1167"/>
      <c r="F27" s="1167"/>
      <c r="G27" s="1167"/>
      <c r="H27" s="1174"/>
      <c r="I27" s="1175"/>
      <c r="J27" s="1175"/>
      <c r="K27" s="1174"/>
      <c r="L27" s="1175"/>
      <c r="M27" s="1175"/>
      <c r="N27" s="1217"/>
      <c r="O27" s="1218"/>
      <c r="P27" s="1218"/>
      <c r="Q27" s="1219"/>
      <c r="R27" s="1167"/>
      <c r="S27" s="1167"/>
      <c r="T27" s="1167"/>
      <c r="U27" s="1167"/>
      <c r="V27" s="1167"/>
      <c r="W27" s="1167"/>
      <c r="X27" s="1167"/>
      <c r="Y27" s="1167"/>
      <c r="Z27" s="1167"/>
      <c r="AA27" s="28"/>
      <c r="AB27" s="88"/>
      <c r="AC27" s="88"/>
      <c r="AD27" s="1193"/>
      <c r="AE27" s="1194"/>
      <c r="AF27" s="1194"/>
      <c r="AG27" s="1194"/>
      <c r="AH27" s="1194"/>
      <c r="AI27" s="1194"/>
      <c r="AJ27" s="1195"/>
      <c r="AK27" s="1193"/>
      <c r="AL27" s="1194"/>
      <c r="AM27" s="1194"/>
      <c r="AN27" s="1194"/>
      <c r="AO27" s="1194"/>
      <c r="AP27" s="1195"/>
      <c r="AQ27" s="1196"/>
      <c r="AR27" s="1196"/>
      <c r="AS27" s="1196"/>
      <c r="AT27" s="1196"/>
      <c r="AU27" s="1196"/>
      <c r="AV27" s="83"/>
      <c r="AW27" s="83"/>
      <c r="AX27" s="83"/>
      <c r="AY27" s="84"/>
      <c r="AZ27" s="84"/>
      <c r="BA27" s="84"/>
      <c r="BB27" s="28"/>
      <c r="BC27" s="19"/>
      <c r="BD27" s="19"/>
      <c r="BE27" s="19"/>
    </row>
    <row r="28" spans="1:57" ht="21" customHeight="1">
      <c r="A28" s="19"/>
      <c r="B28" s="1163">
        <v>1</v>
      </c>
      <c r="C28" s="1164"/>
      <c r="D28" s="1137">
        <v>36</v>
      </c>
      <c r="E28" s="1165"/>
      <c r="F28" s="1165"/>
      <c r="G28" s="1165"/>
      <c r="H28" s="1137">
        <v>2</v>
      </c>
      <c r="I28" s="1137"/>
      <c r="J28" s="1137"/>
      <c r="K28" s="1137">
        <v>2</v>
      </c>
      <c r="L28" s="1137"/>
      <c r="M28" s="1137"/>
      <c r="N28" s="1220"/>
      <c r="O28" s="1184"/>
      <c r="P28" s="1184"/>
      <c r="Q28" s="1185"/>
      <c r="R28" s="1176"/>
      <c r="S28" s="1137"/>
      <c r="T28" s="1137"/>
      <c r="U28" s="1137">
        <v>12</v>
      </c>
      <c r="V28" s="1165"/>
      <c r="W28" s="1165"/>
      <c r="X28" s="1137">
        <f>SUM(D28:W28)</f>
        <v>52</v>
      </c>
      <c r="Y28" s="1165"/>
      <c r="Z28" s="1165"/>
      <c r="AA28" s="29"/>
      <c r="AB28" s="85"/>
      <c r="AC28" s="85"/>
      <c r="AD28" s="1197" t="s">
        <v>19</v>
      </c>
      <c r="AE28" s="1198"/>
      <c r="AF28" s="1198"/>
      <c r="AG28" s="1198"/>
      <c r="AH28" s="1198"/>
      <c r="AI28" s="1199"/>
      <c r="AJ28" s="1200"/>
      <c r="AK28" s="1204" t="s">
        <v>222</v>
      </c>
      <c r="AL28" s="1205"/>
      <c r="AM28" s="1205"/>
      <c r="AN28" s="1206"/>
      <c r="AO28" s="1206"/>
      <c r="AP28" s="1207"/>
      <c r="AQ28" s="1211" t="s">
        <v>234</v>
      </c>
      <c r="AR28" s="1211"/>
      <c r="AS28" s="1211"/>
      <c r="AT28" s="1211"/>
      <c r="AU28" s="1211"/>
      <c r="AV28" s="86"/>
      <c r="AW28" s="86"/>
      <c r="AX28" s="86"/>
      <c r="AY28" s="87"/>
      <c r="AZ28" s="87"/>
      <c r="BA28" s="87"/>
      <c r="BB28" s="87"/>
      <c r="BC28" s="19"/>
      <c r="BD28" s="19"/>
      <c r="BE28" s="19"/>
    </row>
    <row r="29" spans="1:57" ht="21" customHeight="1">
      <c r="A29" s="19"/>
      <c r="B29" s="1163">
        <v>2</v>
      </c>
      <c r="C29" s="1163"/>
      <c r="D29" s="1137">
        <v>36</v>
      </c>
      <c r="E29" s="1165"/>
      <c r="F29" s="1165"/>
      <c r="G29" s="1165"/>
      <c r="H29" s="1137">
        <v>2</v>
      </c>
      <c r="I29" s="1137"/>
      <c r="J29" s="1137"/>
      <c r="K29" s="1137">
        <v>2</v>
      </c>
      <c r="L29" s="1137"/>
      <c r="M29" s="1137"/>
      <c r="N29" s="1220"/>
      <c r="O29" s="1184"/>
      <c r="P29" s="1184"/>
      <c r="Q29" s="1185"/>
      <c r="R29" s="1176"/>
      <c r="S29" s="1176"/>
      <c r="T29" s="1176"/>
      <c r="U29" s="1137">
        <v>12</v>
      </c>
      <c r="V29" s="1137"/>
      <c r="W29" s="1137"/>
      <c r="X29" s="1137">
        <f>SUM(D29:W29)</f>
        <v>52</v>
      </c>
      <c r="Y29" s="1137"/>
      <c r="Z29" s="1137"/>
      <c r="AA29" s="29"/>
      <c r="AB29" s="85"/>
      <c r="AC29" s="85"/>
      <c r="AD29" s="1201"/>
      <c r="AE29" s="1202"/>
      <c r="AF29" s="1202"/>
      <c r="AG29" s="1202"/>
      <c r="AH29" s="1202"/>
      <c r="AI29" s="1202"/>
      <c r="AJ29" s="1203"/>
      <c r="AK29" s="1208"/>
      <c r="AL29" s="1209"/>
      <c r="AM29" s="1209"/>
      <c r="AN29" s="1209"/>
      <c r="AO29" s="1209"/>
      <c r="AP29" s="1210"/>
      <c r="AQ29" s="1211"/>
      <c r="AR29" s="1211"/>
      <c r="AS29" s="1211"/>
      <c r="AT29" s="1211"/>
      <c r="AU29" s="1211"/>
      <c r="AV29" s="86"/>
      <c r="AW29" s="86"/>
      <c r="AX29" s="86"/>
      <c r="AY29" s="87"/>
      <c r="AZ29" s="87"/>
      <c r="BA29" s="87"/>
      <c r="BB29" s="87"/>
      <c r="BC29" s="19"/>
      <c r="BD29" s="19"/>
      <c r="BE29" s="19"/>
    </row>
    <row r="30" spans="1:57" ht="20.25">
      <c r="A30" s="19"/>
      <c r="B30" s="1163">
        <v>3</v>
      </c>
      <c r="C30" s="1164"/>
      <c r="D30" s="1137">
        <v>23</v>
      </c>
      <c r="E30" s="1165"/>
      <c r="F30" s="1165"/>
      <c r="G30" s="1165"/>
      <c r="H30" s="1137">
        <v>3</v>
      </c>
      <c r="I30" s="1137"/>
      <c r="J30" s="1137"/>
      <c r="K30" s="1137">
        <v>3</v>
      </c>
      <c r="L30" s="1137"/>
      <c r="M30" s="1137"/>
      <c r="N30" s="1183">
        <v>11</v>
      </c>
      <c r="O30" s="1184"/>
      <c r="P30" s="1184"/>
      <c r="Q30" s="1185"/>
      <c r="R30" s="1137">
        <v>2</v>
      </c>
      <c r="S30" s="1165"/>
      <c r="T30" s="1165"/>
      <c r="U30" s="1177">
        <v>1</v>
      </c>
      <c r="V30" s="1165"/>
      <c r="W30" s="1165"/>
      <c r="X30" s="1177">
        <f>SUM(D30:W30)</f>
        <v>43</v>
      </c>
      <c r="Y30" s="1165"/>
      <c r="Z30" s="1165"/>
      <c r="AA30" s="29"/>
      <c r="AB30" s="85"/>
      <c r="AC30" s="29"/>
      <c r="AD30" s="29"/>
      <c r="AE30" s="29"/>
      <c r="AF30" s="29"/>
      <c r="AG30" s="29"/>
      <c r="AH30" s="29"/>
      <c r="AI30" s="87"/>
      <c r="AJ30" s="87"/>
      <c r="AK30" s="87"/>
      <c r="AL30" s="89"/>
      <c r="AM30" s="90"/>
      <c r="AN30" s="90"/>
      <c r="AO30" s="29"/>
      <c r="AP30" s="85"/>
      <c r="AQ30" s="85"/>
      <c r="AR30" s="85"/>
      <c r="AS30" s="85"/>
      <c r="AT30" s="86"/>
      <c r="AU30" s="86"/>
      <c r="AV30" s="86"/>
      <c r="AW30" s="86"/>
      <c r="AX30" s="86"/>
      <c r="AY30" s="87"/>
      <c r="AZ30" s="87"/>
      <c r="BA30" s="87"/>
      <c r="BB30" s="87"/>
      <c r="BC30" s="19"/>
      <c r="BD30" s="19"/>
      <c r="BE30" s="19"/>
    </row>
    <row r="31" spans="1:57" ht="20.25" customHeight="1">
      <c r="A31" s="19"/>
      <c r="B31" s="1163" t="s">
        <v>20</v>
      </c>
      <c r="C31" s="1164"/>
      <c r="D31" s="1163">
        <f>SUM(D28:G30)</f>
        <v>95</v>
      </c>
      <c r="E31" s="1163"/>
      <c r="F31" s="1163"/>
      <c r="G31" s="1163"/>
      <c r="H31" s="1137">
        <v>7</v>
      </c>
      <c r="I31" s="1137"/>
      <c r="J31" s="1137"/>
      <c r="K31" s="1137">
        <v>7</v>
      </c>
      <c r="L31" s="1137"/>
      <c r="M31" s="1137"/>
      <c r="N31" s="1186">
        <f>N30</f>
        <v>11</v>
      </c>
      <c r="O31" s="1184"/>
      <c r="P31" s="1184"/>
      <c r="Q31" s="1185"/>
      <c r="R31" s="1163">
        <f>SUM(R28:T30)</f>
        <v>2</v>
      </c>
      <c r="S31" s="1163"/>
      <c r="T31" s="1163"/>
      <c r="U31" s="1163">
        <f>SUM(U28:W30)</f>
        <v>25</v>
      </c>
      <c r="V31" s="1163"/>
      <c r="W31" s="1163"/>
      <c r="X31" s="1163">
        <f>SUM(X28:Z30)</f>
        <v>147</v>
      </c>
      <c r="Y31" s="1163"/>
      <c r="Z31" s="1163"/>
      <c r="AA31" s="29"/>
      <c r="AB31" s="1178"/>
      <c r="AC31" s="1179"/>
      <c r="AD31" s="1179"/>
      <c r="AE31" s="1179"/>
      <c r="AF31" s="1179"/>
      <c r="AG31" s="1179"/>
      <c r="AH31" s="1179"/>
      <c r="AI31" s="1180"/>
      <c r="AJ31" s="1180"/>
      <c r="AK31" s="1180"/>
      <c r="AL31" s="1181"/>
      <c r="AM31" s="1182"/>
      <c r="AN31" s="1182"/>
      <c r="AO31" s="29"/>
      <c r="AP31" s="85"/>
      <c r="AQ31" s="85"/>
      <c r="AR31" s="85"/>
      <c r="AS31" s="85"/>
      <c r="AT31" s="86"/>
      <c r="AU31" s="86"/>
      <c r="AV31" s="86"/>
      <c r="AW31" s="86"/>
      <c r="AX31" s="86"/>
      <c r="AY31" s="87"/>
      <c r="AZ31" s="87"/>
      <c r="BA31" s="87"/>
      <c r="BB31" s="87"/>
      <c r="BC31" s="19"/>
      <c r="BD31" s="19"/>
      <c r="BE31" s="19"/>
    </row>
    <row r="32" spans="1:57" ht="21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4"/>
    </row>
    <row r="33" spans="1:56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</sheetData>
  <sheetProtection/>
  <mergeCells count="88">
    <mergeCell ref="N31:Q31"/>
    <mergeCell ref="AK25:AP27"/>
    <mergeCell ref="AQ25:AU27"/>
    <mergeCell ref="AD28:AJ29"/>
    <mergeCell ref="AK28:AP29"/>
    <mergeCell ref="AQ28:AU29"/>
    <mergeCell ref="N25:Q27"/>
    <mergeCell ref="N28:Q28"/>
    <mergeCell ref="N29:Q29"/>
    <mergeCell ref="AD25:AJ27"/>
    <mergeCell ref="N30:Q30"/>
    <mergeCell ref="R30:T30"/>
    <mergeCell ref="U30:W30"/>
    <mergeCell ref="X29:Z29"/>
    <mergeCell ref="R29:T29"/>
    <mergeCell ref="U29:W29"/>
    <mergeCell ref="AB31:AH31"/>
    <mergeCell ref="AI31:AK31"/>
    <mergeCell ref="AL31:AN31"/>
    <mergeCell ref="R31:T31"/>
    <mergeCell ref="U31:W31"/>
    <mergeCell ref="X31:Z31"/>
    <mergeCell ref="X25:Z27"/>
    <mergeCell ref="R28:T28"/>
    <mergeCell ref="B31:C31"/>
    <mergeCell ref="D31:G31"/>
    <mergeCell ref="B30:C30"/>
    <mergeCell ref="D30:G30"/>
    <mergeCell ref="X30:Z30"/>
    <mergeCell ref="X28:Z28"/>
    <mergeCell ref="B29:C29"/>
    <mergeCell ref="D29:G29"/>
    <mergeCell ref="B28:C28"/>
    <mergeCell ref="D28:G28"/>
    <mergeCell ref="U28:W28"/>
    <mergeCell ref="R25:T27"/>
    <mergeCell ref="U25:W27"/>
    <mergeCell ref="B25:C27"/>
    <mergeCell ref="D25:G27"/>
    <mergeCell ref="H25:J27"/>
    <mergeCell ref="K25:M27"/>
    <mergeCell ref="H28:J28"/>
    <mergeCell ref="AO4:BE4"/>
    <mergeCell ref="AC15:AF15"/>
    <mergeCell ref="AK15:AO15"/>
    <mergeCell ref="AO12:BG12"/>
    <mergeCell ref="B15:B16"/>
    <mergeCell ref="C15:F15"/>
    <mergeCell ref="G15:J15"/>
    <mergeCell ref="O15:S15"/>
    <mergeCell ref="T15:X15"/>
    <mergeCell ref="Y15:AB15"/>
    <mergeCell ref="P1:AN1"/>
    <mergeCell ref="AO1:BE2"/>
    <mergeCell ref="A2:O2"/>
    <mergeCell ref="P2:AN2"/>
    <mergeCell ref="A1:O1"/>
    <mergeCell ref="AO7:BE7"/>
    <mergeCell ref="A6:O6"/>
    <mergeCell ref="AO3:BE3"/>
    <mergeCell ref="A3:O3"/>
    <mergeCell ref="P4:AN4"/>
    <mergeCell ref="P8:AN8"/>
    <mergeCell ref="AO8:BE8"/>
    <mergeCell ref="P9:AN9"/>
    <mergeCell ref="AP15:AS15"/>
    <mergeCell ref="P6:AN6"/>
    <mergeCell ref="AT15:AX15"/>
    <mergeCell ref="B13:BB13"/>
    <mergeCell ref="P7:AN7"/>
    <mergeCell ref="K15:N15"/>
    <mergeCell ref="A4:O4"/>
    <mergeCell ref="P5:AN5"/>
    <mergeCell ref="AO5:BE5"/>
    <mergeCell ref="B21:AV21"/>
    <mergeCell ref="AY15:BB15"/>
    <mergeCell ref="AO9:BE9"/>
    <mergeCell ref="AO10:BE11"/>
    <mergeCell ref="AG15:AJ15"/>
    <mergeCell ref="AO6:BE6"/>
    <mergeCell ref="A7:O7"/>
    <mergeCell ref="H29:J29"/>
    <mergeCell ref="H30:J30"/>
    <mergeCell ref="H31:J31"/>
    <mergeCell ref="K28:M28"/>
    <mergeCell ref="K29:M29"/>
    <mergeCell ref="K30:M30"/>
    <mergeCell ref="K31:M3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2"/>
  <sheetViews>
    <sheetView view="pageBreakPreview" zoomScale="75" zoomScaleNormal="75" zoomScaleSheetLayoutView="75" workbookViewId="0" topLeftCell="A71">
      <selection activeCell="B85" sqref="B85"/>
    </sheetView>
  </sheetViews>
  <sheetFormatPr defaultColWidth="9.00390625" defaultRowHeight="12.75"/>
  <cols>
    <col min="1" max="1" width="11.375" style="140" customWidth="1"/>
    <col min="2" max="2" width="43.75390625" style="643" customWidth="1"/>
    <col min="3" max="3" width="5.00390625" style="341" customWidth="1"/>
    <col min="4" max="4" width="6.25390625" style="342" customWidth="1"/>
    <col min="5" max="5" width="4.75390625" style="341" customWidth="1"/>
    <col min="6" max="6" width="7.125" style="341" customWidth="1"/>
    <col min="7" max="7" width="7.75390625" style="31" customWidth="1"/>
    <col min="8" max="8" width="8.375" style="31" customWidth="1"/>
    <col min="9" max="9" width="6.375" style="31" customWidth="1"/>
    <col min="10" max="10" width="5.125" style="31" customWidth="1"/>
    <col min="11" max="11" width="7.875" style="31" customWidth="1"/>
    <col min="12" max="12" width="7.75390625" style="31" customWidth="1"/>
    <col min="13" max="13" width="8.375" style="31" customWidth="1"/>
    <col min="14" max="14" width="9.625" style="232" customWidth="1"/>
    <col min="15" max="15" width="5.25390625" style="232" customWidth="1"/>
    <col min="16" max="16" width="4.75390625" style="232" customWidth="1"/>
    <col min="17" max="17" width="8.875" style="232" customWidth="1"/>
    <col min="18" max="18" width="5.375" style="232" customWidth="1"/>
    <col min="19" max="19" width="3.125" style="232" customWidth="1"/>
    <col min="20" max="20" width="8.00390625" style="232" customWidth="1"/>
    <col min="21" max="21" width="6.75390625" style="232" customWidth="1"/>
    <col min="22" max="22" width="7.625" style="232" customWidth="1"/>
    <col min="23" max="23" width="7.75390625" style="31" hidden="1" customWidth="1"/>
    <col min="24" max="24" width="5.75390625" style="31" hidden="1" customWidth="1"/>
    <col min="25" max="25" width="7.875" style="31" hidden="1" customWidth="1"/>
    <col min="26" max="28" width="5.75390625" style="31" hidden="1" customWidth="1"/>
    <col min="29" max="29" width="0" style="31" hidden="1" customWidth="1"/>
    <col min="30" max="81" width="9.125" style="31" customWidth="1"/>
    <col min="82" max="16384" width="9.125" style="5" customWidth="1"/>
  </cols>
  <sheetData>
    <row r="1" spans="1:28" ht="16.5" thickBot="1">
      <c r="A1" s="1263" t="s">
        <v>268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  <c r="T1" s="1264"/>
      <c r="U1" s="1264"/>
      <c r="V1" s="1265"/>
      <c r="W1" s="30"/>
      <c r="X1" s="30"/>
      <c r="Y1" s="30"/>
      <c r="Z1" s="30"/>
      <c r="AA1" s="30"/>
      <c r="AB1" s="30"/>
    </row>
    <row r="2" spans="1:28" ht="15.75">
      <c r="A2" s="1367" t="s">
        <v>21</v>
      </c>
      <c r="B2" s="1251" t="s">
        <v>81</v>
      </c>
      <c r="C2" s="1355" t="s">
        <v>226</v>
      </c>
      <c r="D2" s="1356"/>
      <c r="E2" s="1357"/>
      <c r="F2" s="1358"/>
      <c r="G2" s="1363" t="s">
        <v>82</v>
      </c>
      <c r="H2" s="1278" t="s">
        <v>83</v>
      </c>
      <c r="I2" s="1279"/>
      <c r="J2" s="1279"/>
      <c r="K2" s="1279"/>
      <c r="L2" s="1279"/>
      <c r="M2" s="1280"/>
      <c r="N2" s="1352" t="s">
        <v>225</v>
      </c>
      <c r="O2" s="1353"/>
      <c r="P2" s="1353"/>
      <c r="Q2" s="1353"/>
      <c r="R2" s="1353"/>
      <c r="S2" s="1353"/>
      <c r="T2" s="1353"/>
      <c r="U2" s="1353"/>
      <c r="V2" s="1354"/>
      <c r="W2" s="32"/>
      <c r="X2" s="32"/>
      <c r="Y2" s="32"/>
      <c r="Z2" s="32"/>
      <c r="AA2" s="32"/>
      <c r="AB2" s="32"/>
    </row>
    <row r="3" spans="1:28" ht="15.75">
      <c r="A3" s="1368"/>
      <c r="B3" s="1252"/>
      <c r="C3" s="1359"/>
      <c r="D3" s="1360"/>
      <c r="E3" s="1361"/>
      <c r="F3" s="1362"/>
      <c r="G3" s="1364"/>
      <c r="H3" s="1250" t="s">
        <v>84</v>
      </c>
      <c r="I3" s="1254" t="s">
        <v>85</v>
      </c>
      <c r="J3" s="1255"/>
      <c r="K3" s="1255"/>
      <c r="L3" s="1256"/>
      <c r="M3" s="1257" t="s">
        <v>86</v>
      </c>
      <c r="N3" s="1365" t="s">
        <v>235</v>
      </c>
      <c r="O3" s="1242"/>
      <c r="P3" s="1243"/>
      <c r="Q3" s="1241" t="s">
        <v>236</v>
      </c>
      <c r="R3" s="1242"/>
      <c r="S3" s="1243"/>
      <c r="T3" s="1241" t="s">
        <v>22</v>
      </c>
      <c r="U3" s="1242"/>
      <c r="V3" s="1379"/>
      <c r="W3" s="1245"/>
      <c r="X3" s="1245"/>
      <c r="Y3" s="1245"/>
      <c r="Z3" s="1245"/>
      <c r="AA3" s="1245"/>
      <c r="AB3" s="1245"/>
    </row>
    <row r="4" spans="1:28" ht="15.75">
      <c r="A4" s="1368"/>
      <c r="B4" s="1252"/>
      <c r="C4" s="1371" t="s">
        <v>87</v>
      </c>
      <c r="D4" s="1371" t="s">
        <v>88</v>
      </c>
      <c r="E4" s="1372" t="s">
        <v>89</v>
      </c>
      <c r="F4" s="1373"/>
      <c r="G4" s="1364"/>
      <c r="H4" s="1250"/>
      <c r="I4" s="1371" t="s">
        <v>90</v>
      </c>
      <c r="J4" s="1374" t="s">
        <v>91</v>
      </c>
      <c r="K4" s="1375"/>
      <c r="L4" s="1376"/>
      <c r="M4" s="1257"/>
      <c r="N4" s="1366"/>
      <c r="O4" s="1245"/>
      <c r="P4" s="1246"/>
      <c r="Q4" s="1244"/>
      <c r="R4" s="1245"/>
      <c r="S4" s="1246"/>
      <c r="T4" s="1244"/>
      <c r="U4" s="1245"/>
      <c r="V4" s="1380"/>
      <c r="W4" s="1245"/>
      <c r="X4" s="1245"/>
      <c r="Y4" s="1245"/>
      <c r="Z4" s="1245"/>
      <c r="AA4" s="1245"/>
      <c r="AB4" s="1245"/>
    </row>
    <row r="5" spans="1:28" ht="15" customHeight="1">
      <c r="A5" s="1368"/>
      <c r="B5" s="1252"/>
      <c r="C5" s="1371"/>
      <c r="D5" s="1257"/>
      <c r="E5" s="1309" t="s">
        <v>92</v>
      </c>
      <c r="F5" s="1300" t="s">
        <v>93</v>
      </c>
      <c r="G5" s="1364"/>
      <c r="H5" s="1250"/>
      <c r="I5" s="1371"/>
      <c r="J5" s="1260" t="s">
        <v>44</v>
      </c>
      <c r="K5" s="1260" t="s">
        <v>57</v>
      </c>
      <c r="L5" s="1260" t="s">
        <v>94</v>
      </c>
      <c r="M5" s="1257"/>
      <c r="N5" s="118">
        <v>1</v>
      </c>
      <c r="O5" s="1377">
        <v>2</v>
      </c>
      <c r="P5" s="1378"/>
      <c r="Q5" s="119">
        <v>3</v>
      </c>
      <c r="R5" s="1377">
        <v>4</v>
      </c>
      <c r="S5" s="1378"/>
      <c r="T5" s="119">
        <v>5</v>
      </c>
      <c r="U5" s="120" t="s">
        <v>233</v>
      </c>
      <c r="V5" s="120" t="s">
        <v>234</v>
      </c>
      <c r="W5" s="33"/>
      <c r="X5" s="33"/>
      <c r="Y5" s="33"/>
      <c r="Z5" s="33"/>
      <c r="AA5" s="33"/>
      <c r="AB5" s="33"/>
    </row>
    <row r="6" spans="1:28" ht="16.5" thickBot="1">
      <c r="A6" s="1368"/>
      <c r="B6" s="1252"/>
      <c r="C6" s="1371"/>
      <c r="D6" s="1257"/>
      <c r="E6" s="1310"/>
      <c r="F6" s="1301"/>
      <c r="G6" s="1364"/>
      <c r="H6" s="1250"/>
      <c r="I6" s="1371"/>
      <c r="J6" s="1261"/>
      <c r="K6" s="1261"/>
      <c r="L6" s="1261"/>
      <c r="M6" s="1257"/>
      <c r="N6" s="1283" t="s">
        <v>95</v>
      </c>
      <c r="O6" s="1284"/>
      <c r="P6" s="1284"/>
      <c r="Q6" s="1284"/>
      <c r="R6" s="1284"/>
      <c r="S6" s="1284"/>
      <c r="T6" s="1284"/>
      <c r="U6" s="1284"/>
      <c r="V6" s="1285"/>
      <c r="W6" s="32"/>
      <c r="X6" s="32"/>
      <c r="Y6" s="32"/>
      <c r="Z6" s="32"/>
      <c r="AA6" s="32"/>
      <c r="AB6" s="32"/>
    </row>
    <row r="7" spans="1:28" ht="56.25" customHeight="1" thickBot="1">
      <c r="A7" s="1368"/>
      <c r="B7" s="1253"/>
      <c r="C7" s="1371"/>
      <c r="D7" s="1257"/>
      <c r="E7" s="1310"/>
      <c r="F7" s="1302"/>
      <c r="G7" s="1364"/>
      <c r="H7" s="1250"/>
      <c r="I7" s="1371"/>
      <c r="J7" s="1262"/>
      <c r="K7" s="1262"/>
      <c r="L7" s="1262"/>
      <c r="M7" s="1257"/>
      <c r="N7" s="397"/>
      <c r="O7" s="1369"/>
      <c r="P7" s="1370"/>
      <c r="Q7" s="397"/>
      <c r="R7" s="1369"/>
      <c r="S7" s="1370"/>
      <c r="T7" s="398"/>
      <c r="U7" s="399"/>
      <c r="V7" s="457"/>
      <c r="W7" s="34"/>
      <c r="X7" s="34"/>
      <c r="Y7" s="34"/>
      <c r="Z7" s="34"/>
      <c r="AA7" s="34"/>
      <c r="AB7" s="34"/>
    </row>
    <row r="8" spans="1:28" ht="16.5" thickBot="1">
      <c r="A8" s="121">
        <v>1</v>
      </c>
      <c r="B8" s="600">
        <v>2</v>
      </c>
      <c r="C8" s="122">
        <v>3</v>
      </c>
      <c r="D8" s="122">
        <v>4</v>
      </c>
      <c r="E8" s="123">
        <v>5</v>
      </c>
      <c r="F8" s="391">
        <v>6</v>
      </c>
      <c r="G8" s="124">
        <v>7</v>
      </c>
      <c r="H8" s="393">
        <v>8</v>
      </c>
      <c r="I8" s="122">
        <v>9</v>
      </c>
      <c r="J8" s="122">
        <v>10</v>
      </c>
      <c r="K8" s="122">
        <v>11</v>
      </c>
      <c r="L8" s="122">
        <v>12</v>
      </c>
      <c r="M8" s="391">
        <v>13</v>
      </c>
      <c r="N8" s="453">
        <v>14</v>
      </c>
      <c r="O8" s="1381">
        <v>15</v>
      </c>
      <c r="P8" s="1382"/>
      <c r="Q8" s="454">
        <v>16</v>
      </c>
      <c r="R8" s="1381">
        <v>17</v>
      </c>
      <c r="S8" s="1382"/>
      <c r="T8" s="441">
        <v>18</v>
      </c>
      <c r="U8" s="455">
        <v>19</v>
      </c>
      <c r="V8" s="456">
        <v>20</v>
      </c>
      <c r="W8" s="35"/>
      <c r="X8" s="35"/>
      <c r="Y8" s="35"/>
      <c r="Z8" s="35"/>
      <c r="AA8" s="35"/>
      <c r="AB8" s="35"/>
    </row>
    <row r="9" spans="1:28" ht="15.75" customHeight="1" thickBot="1">
      <c r="A9" s="1266" t="s">
        <v>170</v>
      </c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8"/>
      <c r="O9" s="1268"/>
      <c r="P9" s="1268"/>
      <c r="Q9" s="1268"/>
      <c r="R9" s="1268"/>
      <c r="S9" s="1268"/>
      <c r="T9" s="1268"/>
      <c r="U9" s="1268"/>
      <c r="V9" s="1269"/>
      <c r="W9" s="35"/>
      <c r="X9" s="35"/>
      <c r="Y9" s="35"/>
      <c r="Z9" s="35"/>
      <c r="AA9" s="35"/>
      <c r="AB9" s="35"/>
    </row>
    <row r="10" spans="1:28" ht="16.5" customHeight="1" thickBot="1">
      <c r="A10" s="1270" t="s">
        <v>116</v>
      </c>
      <c r="B10" s="1271"/>
      <c r="C10" s="1271"/>
      <c r="D10" s="1271"/>
      <c r="E10" s="1271"/>
      <c r="F10" s="1271"/>
      <c r="G10" s="1271"/>
      <c r="H10" s="1271"/>
      <c r="I10" s="1271"/>
      <c r="J10" s="1271"/>
      <c r="K10" s="1271"/>
      <c r="L10" s="1271"/>
      <c r="M10" s="1271"/>
      <c r="N10" s="1271"/>
      <c r="O10" s="1271"/>
      <c r="P10" s="1271"/>
      <c r="Q10" s="1271"/>
      <c r="R10" s="1271"/>
      <c r="S10" s="1271"/>
      <c r="T10" s="1271"/>
      <c r="U10" s="1271"/>
      <c r="V10" s="1272"/>
      <c r="W10" s="35"/>
      <c r="X10" s="35"/>
      <c r="Y10" s="35"/>
      <c r="Z10" s="35"/>
      <c r="AA10" s="35"/>
      <c r="AB10" s="35"/>
    </row>
    <row r="11" spans="1:30" ht="31.5">
      <c r="A11" s="67" t="s">
        <v>96</v>
      </c>
      <c r="B11" s="601" t="s">
        <v>214</v>
      </c>
      <c r="C11" s="254"/>
      <c r="D11" s="38"/>
      <c r="E11" s="38"/>
      <c r="F11" s="68"/>
      <c r="G11" s="408">
        <f>G12+G13</f>
        <v>6.5</v>
      </c>
      <c r="H11" s="466">
        <f aca="true" t="shared" si="0" ref="H11:H22">G11*30</f>
        <v>195</v>
      </c>
      <c r="I11" s="50"/>
      <c r="J11" s="50"/>
      <c r="K11" s="50"/>
      <c r="L11" s="50"/>
      <c r="M11" s="111"/>
      <c r="N11" s="52"/>
      <c r="O11" s="1383"/>
      <c r="P11" s="1384"/>
      <c r="Q11" s="53"/>
      <c r="R11" s="1383"/>
      <c r="S11" s="1391"/>
      <c r="T11" s="42"/>
      <c r="U11" s="322"/>
      <c r="V11" s="255"/>
      <c r="W11" s="35"/>
      <c r="X11" s="35" t="s">
        <v>256</v>
      </c>
      <c r="Y11" s="376">
        <f>SUMIF(W$11:W$22,1,G$11:G$22)</f>
        <v>1.5</v>
      </c>
      <c r="Z11" s="35"/>
      <c r="AA11" s="35"/>
      <c r="AB11" s="35"/>
      <c r="AD11" s="31">
        <v>6</v>
      </c>
    </row>
    <row r="12" spans="1:28" ht="15.75">
      <c r="A12" s="64"/>
      <c r="B12" s="602" t="s">
        <v>46</v>
      </c>
      <c r="C12" s="65"/>
      <c r="D12" s="43"/>
      <c r="E12" s="43"/>
      <c r="F12" s="66"/>
      <c r="G12" s="44">
        <v>5</v>
      </c>
      <c r="H12" s="467">
        <f t="shared" si="0"/>
        <v>150</v>
      </c>
      <c r="I12" s="45"/>
      <c r="J12" s="45"/>
      <c r="K12" s="45"/>
      <c r="L12" s="45"/>
      <c r="M12" s="75"/>
      <c r="N12" s="46"/>
      <c r="O12" s="1385"/>
      <c r="P12" s="1386"/>
      <c r="Q12" s="47"/>
      <c r="R12" s="1385"/>
      <c r="S12" s="1392"/>
      <c r="T12" s="46"/>
      <c r="U12" s="437"/>
      <c r="V12" s="349"/>
      <c r="W12" s="35"/>
      <c r="X12" s="365" t="s">
        <v>257</v>
      </c>
      <c r="Y12" s="376">
        <f>SUMIF(W$11:W$22,2,G$11:G$22)</f>
        <v>3</v>
      </c>
      <c r="Z12" s="35"/>
      <c r="AA12" s="35"/>
      <c r="AB12" s="35"/>
    </row>
    <row r="13" spans="1:30" ht="16.5" thickBot="1">
      <c r="A13" s="154" t="s">
        <v>171</v>
      </c>
      <c r="B13" s="603" t="s">
        <v>47</v>
      </c>
      <c r="C13" s="275"/>
      <c r="D13" s="54" t="s">
        <v>233</v>
      </c>
      <c r="E13" s="54"/>
      <c r="F13" s="462"/>
      <c r="G13" s="56">
        <v>1.5</v>
      </c>
      <c r="H13" s="468">
        <f t="shared" si="0"/>
        <v>45</v>
      </c>
      <c r="I13" s="57">
        <v>4</v>
      </c>
      <c r="J13" s="57"/>
      <c r="K13" s="57"/>
      <c r="L13" s="57">
        <v>4</v>
      </c>
      <c r="M13" s="95">
        <f>H13-I13</f>
        <v>41</v>
      </c>
      <c r="N13" s="58"/>
      <c r="O13" s="1387"/>
      <c r="P13" s="1388"/>
      <c r="Q13" s="379"/>
      <c r="R13" s="1387"/>
      <c r="S13" s="1393"/>
      <c r="T13" s="58"/>
      <c r="U13" s="113" t="s">
        <v>111</v>
      </c>
      <c r="V13" s="353"/>
      <c r="W13" s="35">
        <v>3</v>
      </c>
      <c r="X13" s="365" t="s">
        <v>258</v>
      </c>
      <c r="Y13" s="376">
        <f>SUMIF(W$11:W$22,3,G$11:G$22)</f>
        <v>5</v>
      </c>
      <c r="Z13" s="35"/>
      <c r="AA13" s="35"/>
      <c r="AB13" s="35"/>
      <c r="AD13" s="31">
        <v>6</v>
      </c>
    </row>
    <row r="14" spans="1:28" ht="15.75">
      <c r="A14" s="59" t="s">
        <v>97</v>
      </c>
      <c r="B14" s="604" t="s">
        <v>76</v>
      </c>
      <c r="C14" s="60" t="s">
        <v>75</v>
      </c>
      <c r="D14" s="48"/>
      <c r="E14" s="48"/>
      <c r="F14" s="61"/>
      <c r="G14" s="49">
        <v>4.5</v>
      </c>
      <c r="H14" s="469">
        <f t="shared" si="0"/>
        <v>135</v>
      </c>
      <c r="I14" s="48"/>
      <c r="J14" s="50"/>
      <c r="K14" s="48"/>
      <c r="L14" s="48"/>
      <c r="M14" s="51"/>
      <c r="N14" s="52"/>
      <c r="O14" s="1389"/>
      <c r="P14" s="1390"/>
      <c r="Q14" s="53"/>
      <c r="R14" s="1389"/>
      <c r="S14" s="1394"/>
      <c r="T14" s="52"/>
      <c r="U14" s="112"/>
      <c r="V14" s="326"/>
      <c r="W14" s="35"/>
      <c r="X14" s="35"/>
      <c r="Y14" s="376">
        <f>SUM(Y11:Y13)</f>
        <v>9.5</v>
      </c>
      <c r="Z14" s="35"/>
      <c r="AA14" s="35"/>
      <c r="AB14" s="35"/>
    </row>
    <row r="15" spans="1:81" s="107" customFormat="1" ht="31.5">
      <c r="A15" s="148" t="s">
        <v>98</v>
      </c>
      <c r="B15" s="605" t="s">
        <v>77</v>
      </c>
      <c r="C15" s="70"/>
      <c r="D15" s="179" t="s">
        <v>78</v>
      </c>
      <c r="E15" s="179"/>
      <c r="F15" s="62"/>
      <c r="G15" s="400">
        <v>3</v>
      </c>
      <c r="H15" s="470">
        <f t="shared" si="0"/>
        <v>90</v>
      </c>
      <c r="I15" s="179"/>
      <c r="J15" s="179"/>
      <c r="K15" s="179"/>
      <c r="L15" s="179"/>
      <c r="M15" s="401"/>
      <c r="N15" s="63"/>
      <c r="O15" s="1385"/>
      <c r="P15" s="1386"/>
      <c r="Q15" s="378"/>
      <c r="R15" s="1385"/>
      <c r="S15" s="1392"/>
      <c r="T15" s="63"/>
      <c r="U15" s="437"/>
      <c r="V15" s="349"/>
      <c r="W15" s="105"/>
      <c r="X15" s="105"/>
      <c r="Y15" s="105"/>
      <c r="Z15" s="105"/>
      <c r="AA15" s="105"/>
      <c r="AB15" s="105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</row>
    <row r="16" spans="1:28" ht="32.25" thickBot="1">
      <c r="A16" s="64" t="s">
        <v>99</v>
      </c>
      <c r="B16" s="606" t="s">
        <v>79</v>
      </c>
      <c r="C16" s="65" t="s">
        <v>75</v>
      </c>
      <c r="D16" s="304"/>
      <c r="E16" s="43"/>
      <c r="F16" s="66"/>
      <c r="G16" s="402">
        <v>4</v>
      </c>
      <c r="H16" s="467">
        <f t="shared" si="0"/>
        <v>120</v>
      </c>
      <c r="I16" s="43"/>
      <c r="J16" s="43"/>
      <c r="K16" s="43"/>
      <c r="L16" s="43"/>
      <c r="M16" s="368"/>
      <c r="N16" s="46"/>
      <c r="O16" s="1387"/>
      <c r="P16" s="1388"/>
      <c r="Q16" s="47"/>
      <c r="R16" s="1387"/>
      <c r="S16" s="1393"/>
      <c r="T16" s="58"/>
      <c r="U16" s="113"/>
      <c r="V16" s="353"/>
      <c r="W16" s="35"/>
      <c r="X16" s="35"/>
      <c r="Y16" s="35"/>
      <c r="Z16" s="35"/>
      <c r="AA16" s="35"/>
      <c r="AB16" s="35"/>
    </row>
    <row r="17" spans="1:30" ht="15.75">
      <c r="A17" s="67" t="s">
        <v>100</v>
      </c>
      <c r="B17" s="607" t="s">
        <v>80</v>
      </c>
      <c r="C17" s="217"/>
      <c r="D17" s="38"/>
      <c r="E17" s="38"/>
      <c r="F17" s="68"/>
      <c r="G17" s="403">
        <f>G18+G19</f>
        <v>4.5</v>
      </c>
      <c r="H17" s="471">
        <f t="shared" si="0"/>
        <v>135</v>
      </c>
      <c r="I17" s="38"/>
      <c r="J17" s="38"/>
      <c r="K17" s="38"/>
      <c r="L17" s="38"/>
      <c r="M17" s="41"/>
      <c r="N17" s="42"/>
      <c r="O17" s="1389"/>
      <c r="P17" s="1390"/>
      <c r="Q17" s="42"/>
      <c r="R17" s="1389"/>
      <c r="S17" s="1390"/>
      <c r="T17" s="42"/>
      <c r="U17" s="322"/>
      <c r="V17" s="255"/>
      <c r="W17" s="35"/>
      <c r="X17" s="35"/>
      <c r="Y17" s="35"/>
      <c r="Z17" s="35"/>
      <c r="AA17" s="35"/>
      <c r="AB17" s="35"/>
      <c r="AD17" s="31">
        <v>2</v>
      </c>
    </row>
    <row r="18" spans="1:28" ht="15.75">
      <c r="A18" s="69"/>
      <c r="B18" s="608" t="s">
        <v>46</v>
      </c>
      <c r="C18" s="70"/>
      <c r="D18" s="183"/>
      <c r="E18" s="179"/>
      <c r="F18" s="62"/>
      <c r="G18" s="400">
        <v>3</v>
      </c>
      <c r="H18" s="470">
        <f t="shared" si="0"/>
        <v>90</v>
      </c>
      <c r="I18" s="179"/>
      <c r="J18" s="179"/>
      <c r="K18" s="179"/>
      <c r="L18" s="179"/>
      <c r="M18" s="401"/>
      <c r="N18" s="63"/>
      <c r="O18" s="1385"/>
      <c r="P18" s="1386"/>
      <c r="Q18" s="63"/>
      <c r="R18" s="1385"/>
      <c r="S18" s="1386"/>
      <c r="T18" s="63"/>
      <c r="U18" s="437"/>
      <c r="V18" s="349"/>
      <c r="W18" s="35"/>
      <c r="X18" s="35"/>
      <c r="Y18" s="35"/>
      <c r="Z18" s="35"/>
      <c r="AA18" s="35"/>
      <c r="AB18" s="35"/>
    </row>
    <row r="19" spans="1:30" ht="16.5" thickBot="1">
      <c r="A19" s="71" t="s">
        <v>101</v>
      </c>
      <c r="B19" s="609" t="s">
        <v>47</v>
      </c>
      <c r="C19" s="275">
        <v>2</v>
      </c>
      <c r="D19" s="54"/>
      <c r="E19" s="54"/>
      <c r="F19" s="462"/>
      <c r="G19" s="501">
        <v>1.5</v>
      </c>
      <c r="H19" s="468">
        <f t="shared" si="0"/>
        <v>45</v>
      </c>
      <c r="I19" s="54">
        <f>J19+K19+L19</f>
        <v>4</v>
      </c>
      <c r="J19" s="54">
        <v>4</v>
      </c>
      <c r="K19" s="54"/>
      <c r="L19" s="54"/>
      <c r="M19" s="502">
        <f>H19-I19</f>
        <v>41</v>
      </c>
      <c r="N19" s="58"/>
      <c r="O19" s="1337" t="s">
        <v>111</v>
      </c>
      <c r="P19" s="1338"/>
      <c r="Q19" s="58"/>
      <c r="R19" s="1387"/>
      <c r="S19" s="1388"/>
      <c r="T19" s="58"/>
      <c r="U19" s="113"/>
      <c r="V19" s="353"/>
      <c r="W19" s="35">
        <v>1</v>
      </c>
      <c r="X19" s="35"/>
      <c r="Y19" s="35"/>
      <c r="Z19" s="35"/>
      <c r="AA19" s="35"/>
      <c r="AB19" s="35"/>
      <c r="AD19" s="31">
        <v>2</v>
      </c>
    </row>
    <row r="20" spans="1:30" ht="33">
      <c r="A20" s="491" t="s">
        <v>240</v>
      </c>
      <c r="B20" s="492" t="s">
        <v>241</v>
      </c>
      <c r="C20" s="493"/>
      <c r="D20" s="494" t="s">
        <v>233</v>
      </c>
      <c r="E20" s="494"/>
      <c r="F20" s="495"/>
      <c r="G20" s="496">
        <v>3.5</v>
      </c>
      <c r="H20" s="469">
        <f t="shared" si="0"/>
        <v>105</v>
      </c>
      <c r="I20" s="494">
        <v>4</v>
      </c>
      <c r="J20" s="494">
        <v>4</v>
      </c>
      <c r="K20" s="494"/>
      <c r="L20" s="494"/>
      <c r="M20" s="497">
        <f>H20-I20</f>
        <v>101</v>
      </c>
      <c r="N20" s="498"/>
      <c r="O20" s="1448"/>
      <c r="P20" s="1449"/>
      <c r="Q20" s="130"/>
      <c r="R20" s="1454"/>
      <c r="S20" s="1455"/>
      <c r="T20" s="499"/>
      <c r="U20" s="500" t="s">
        <v>111</v>
      </c>
      <c r="V20" s="442"/>
      <c r="W20" s="474" t="s">
        <v>259</v>
      </c>
      <c r="X20" s="370">
        <v>4</v>
      </c>
      <c r="Y20" s="372"/>
      <c r="Z20" s="371"/>
      <c r="AA20" s="372"/>
      <c r="AB20" s="365"/>
      <c r="AD20" s="31">
        <v>6</v>
      </c>
    </row>
    <row r="21" spans="1:28" ht="16.5">
      <c r="A21" s="458" t="s">
        <v>242</v>
      </c>
      <c r="B21" s="460" t="s">
        <v>243</v>
      </c>
      <c r="C21" s="274"/>
      <c r="D21" s="451" t="s">
        <v>78</v>
      </c>
      <c r="E21" s="451"/>
      <c r="F21" s="463"/>
      <c r="G21" s="472">
        <v>3</v>
      </c>
      <c r="H21" s="470">
        <f t="shared" si="0"/>
        <v>90</v>
      </c>
      <c r="I21" s="380"/>
      <c r="J21" s="380"/>
      <c r="K21" s="380"/>
      <c r="L21" s="380"/>
      <c r="M21" s="373"/>
      <c r="N21" s="479"/>
      <c r="O21" s="1450"/>
      <c r="P21" s="1451"/>
      <c r="Q21" s="46"/>
      <c r="R21" s="1456"/>
      <c r="S21" s="1457"/>
      <c r="T21" s="371"/>
      <c r="U21" s="375"/>
      <c r="V21" s="443"/>
      <c r="W21" s="474"/>
      <c r="X21" s="371"/>
      <c r="Y21" s="372"/>
      <c r="Z21" s="371"/>
      <c r="AA21" s="372"/>
      <c r="AB21" s="365"/>
    </row>
    <row r="22" spans="1:30" ht="17.25" thickBot="1">
      <c r="A22" s="459" t="s">
        <v>244</v>
      </c>
      <c r="B22" s="461" t="s">
        <v>245</v>
      </c>
      <c r="C22" s="334"/>
      <c r="D22" s="464">
        <v>3</v>
      </c>
      <c r="E22" s="464"/>
      <c r="F22" s="465"/>
      <c r="G22" s="473">
        <v>3</v>
      </c>
      <c r="H22" s="467">
        <f t="shared" si="0"/>
        <v>90</v>
      </c>
      <c r="I22" s="480">
        <v>4</v>
      </c>
      <c r="J22" s="480">
        <v>4</v>
      </c>
      <c r="K22" s="480"/>
      <c r="L22" s="480"/>
      <c r="M22" s="481">
        <f>H22-I22</f>
        <v>86</v>
      </c>
      <c r="N22" s="479"/>
      <c r="O22" s="1452"/>
      <c r="P22" s="1453"/>
      <c r="Q22" s="370" t="s">
        <v>111</v>
      </c>
      <c r="R22" s="1456"/>
      <c r="S22" s="1457"/>
      <c r="T22" s="371"/>
      <c r="U22" s="476"/>
      <c r="V22" s="354"/>
      <c r="W22" s="474" t="s">
        <v>255</v>
      </c>
      <c r="X22" s="371"/>
      <c r="Y22" s="372"/>
      <c r="Z22" s="371"/>
      <c r="AA22" s="372"/>
      <c r="AB22" s="365"/>
      <c r="AD22" s="31">
        <v>3</v>
      </c>
    </row>
    <row r="23" spans="1:28" ht="16.5" thickBot="1">
      <c r="A23" s="1247" t="s">
        <v>107</v>
      </c>
      <c r="B23" s="1248"/>
      <c r="C23" s="1248"/>
      <c r="D23" s="1248"/>
      <c r="E23" s="1248"/>
      <c r="F23" s="1249"/>
      <c r="G23" s="369">
        <f>G11+G14+G15+G16+G17+G20+G21+G22</f>
        <v>32</v>
      </c>
      <c r="H23" s="346">
        <f>H11+H14+H15+H16+H17+H20+H21+H22</f>
        <v>960</v>
      </c>
      <c r="I23" s="477"/>
      <c r="J23" s="477"/>
      <c r="K23" s="477"/>
      <c r="L23" s="477"/>
      <c r="M23" s="482"/>
      <c r="N23" s="483"/>
      <c r="O23" s="1402"/>
      <c r="P23" s="1403"/>
      <c r="Q23" s="483"/>
      <c r="R23" s="1320"/>
      <c r="S23" s="1321"/>
      <c r="T23" s="483"/>
      <c r="U23" s="477"/>
      <c r="V23" s="475"/>
      <c r="W23" s="35"/>
      <c r="X23" s="35"/>
      <c r="Y23" s="35"/>
      <c r="Z23" s="35"/>
      <c r="AA23" s="35"/>
      <c r="AB23" s="35"/>
    </row>
    <row r="24" spans="1:28" ht="16.5" thickBot="1">
      <c r="A24" s="1276" t="s">
        <v>56</v>
      </c>
      <c r="B24" s="1277"/>
      <c r="C24" s="126"/>
      <c r="D24" s="126"/>
      <c r="E24" s="126"/>
      <c r="F24" s="200"/>
      <c r="G24" s="416">
        <f>G12+G14+G15+G16+G18+G21</f>
        <v>22.5</v>
      </c>
      <c r="H24" s="484">
        <f>H12+H14+H15+H16+H18+H21</f>
        <v>675</v>
      </c>
      <c r="I24" s="338"/>
      <c r="J24" s="128"/>
      <c r="K24" s="128"/>
      <c r="L24" s="128"/>
      <c r="M24" s="129"/>
      <c r="N24" s="132"/>
      <c r="O24" s="1320"/>
      <c r="P24" s="1321"/>
      <c r="Q24" s="477"/>
      <c r="R24" s="1320"/>
      <c r="S24" s="1397"/>
      <c r="T24" s="132"/>
      <c r="U24" s="133"/>
      <c r="V24" s="478"/>
      <c r="W24" s="35"/>
      <c r="X24" s="35"/>
      <c r="Y24" s="35"/>
      <c r="Z24" s="35"/>
      <c r="AA24" s="35"/>
      <c r="AB24" s="35"/>
    </row>
    <row r="25" spans="1:28" ht="16.5" thickBot="1">
      <c r="A25" s="1281" t="s">
        <v>47</v>
      </c>
      <c r="B25" s="1282"/>
      <c r="C25" s="134"/>
      <c r="D25" s="135"/>
      <c r="E25" s="136"/>
      <c r="F25" s="206"/>
      <c r="G25" s="485">
        <f aca="true" t="shared" si="1" ref="G25:M25">G19+G13+G20+G22</f>
        <v>9.5</v>
      </c>
      <c r="H25" s="486">
        <f t="shared" si="1"/>
        <v>285</v>
      </c>
      <c r="I25" s="486">
        <f t="shared" si="1"/>
        <v>16</v>
      </c>
      <c r="J25" s="486">
        <f t="shared" si="1"/>
        <v>12</v>
      </c>
      <c r="K25" s="486">
        <f t="shared" si="1"/>
        <v>0</v>
      </c>
      <c r="L25" s="486">
        <f t="shared" si="1"/>
        <v>4</v>
      </c>
      <c r="M25" s="486">
        <f t="shared" si="1"/>
        <v>269</v>
      </c>
      <c r="N25" s="487"/>
      <c r="O25" s="1400" t="s">
        <v>111</v>
      </c>
      <c r="P25" s="1401"/>
      <c r="Q25" s="488" t="s">
        <v>111</v>
      </c>
      <c r="R25" s="1398"/>
      <c r="S25" s="1399"/>
      <c r="T25" s="487"/>
      <c r="U25" s="489" t="s">
        <v>227</v>
      </c>
      <c r="V25" s="490"/>
      <c r="W25" s="35"/>
      <c r="X25" s="35"/>
      <c r="Y25" s="35"/>
      <c r="Z25" s="35"/>
      <c r="AA25" s="35"/>
      <c r="AB25" s="35"/>
    </row>
    <row r="26" spans="1:28" ht="18.75" customHeight="1" thickBot="1">
      <c r="A26" s="139"/>
      <c r="B26" s="61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2"/>
      <c r="W26" s="35"/>
      <c r="X26" s="35"/>
      <c r="Y26" s="35"/>
      <c r="Z26" s="35"/>
      <c r="AA26" s="35"/>
      <c r="AB26" s="35"/>
    </row>
    <row r="27" spans="1:28" ht="16.5" customHeight="1" thickBot="1">
      <c r="A27" s="1273" t="s">
        <v>154</v>
      </c>
      <c r="B27" s="1274"/>
      <c r="C27" s="1274"/>
      <c r="D27" s="1274"/>
      <c r="E27" s="1274"/>
      <c r="F27" s="1274"/>
      <c r="G27" s="1274"/>
      <c r="H27" s="1274"/>
      <c r="I27" s="1274"/>
      <c r="J27" s="1274"/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5"/>
      <c r="W27" s="35"/>
      <c r="X27" s="35"/>
      <c r="Y27" s="35"/>
      <c r="Z27" s="35"/>
      <c r="AA27" s="35"/>
      <c r="AB27" s="35"/>
    </row>
    <row r="28" spans="1:30" ht="31.5">
      <c r="A28" s="59" t="s">
        <v>102</v>
      </c>
      <c r="B28" s="611" t="s">
        <v>58</v>
      </c>
      <c r="C28" s="141"/>
      <c r="D28" s="142"/>
      <c r="E28" s="143"/>
      <c r="F28" s="144"/>
      <c r="G28" s="262">
        <v>7</v>
      </c>
      <c r="H28" s="60">
        <f>G28*30</f>
        <v>210</v>
      </c>
      <c r="I28" s="48"/>
      <c r="J28" s="48"/>
      <c r="K28" s="188"/>
      <c r="L28" s="48"/>
      <c r="M28" s="111"/>
      <c r="N28" s="145"/>
      <c r="O28" s="1395"/>
      <c r="P28" s="1396"/>
      <c r="Q28" s="145"/>
      <c r="R28" s="1395"/>
      <c r="S28" s="1396"/>
      <c r="T28" s="146"/>
      <c r="U28" s="147"/>
      <c r="V28" s="147"/>
      <c r="W28" s="35"/>
      <c r="X28" s="365" t="s">
        <v>256</v>
      </c>
      <c r="Y28" s="376">
        <f>SUMIF(W$28:W$47,1,G$28:G$47)</f>
        <v>29</v>
      </c>
      <c r="Z28" s="35"/>
      <c r="AA28" s="35"/>
      <c r="AB28" s="35"/>
      <c r="AD28" s="31">
        <v>2</v>
      </c>
    </row>
    <row r="29" spans="1:28" ht="15.75">
      <c r="A29" s="148"/>
      <c r="B29" s="612" t="s">
        <v>46</v>
      </c>
      <c r="C29" s="149"/>
      <c r="D29" s="150"/>
      <c r="E29" s="151"/>
      <c r="F29" s="152"/>
      <c r="G29" s="400">
        <v>3.5</v>
      </c>
      <c r="H29" s="70">
        <f>G29*30</f>
        <v>105</v>
      </c>
      <c r="I29" s="224"/>
      <c r="J29" s="224"/>
      <c r="K29" s="404"/>
      <c r="L29" s="224"/>
      <c r="M29" s="247"/>
      <c r="N29" s="98"/>
      <c r="O29" s="1313"/>
      <c r="P29" s="1314"/>
      <c r="Q29" s="98"/>
      <c r="R29" s="1313"/>
      <c r="S29" s="1314"/>
      <c r="T29" s="386"/>
      <c r="U29" s="153"/>
      <c r="V29" s="153"/>
      <c r="W29" s="35"/>
      <c r="X29" s="365" t="s">
        <v>257</v>
      </c>
      <c r="Y29" s="376">
        <f>SUMIF(W$28:W$47,2,G$28:G$47)</f>
        <v>0</v>
      </c>
      <c r="Z29" s="35"/>
      <c r="AA29" s="35"/>
      <c r="AB29" s="35"/>
    </row>
    <row r="30" spans="1:30" ht="16.5" thickBot="1">
      <c r="A30" s="154" t="s">
        <v>155</v>
      </c>
      <c r="B30" s="613" t="s">
        <v>47</v>
      </c>
      <c r="C30" s="155"/>
      <c r="D30" s="364">
        <v>2</v>
      </c>
      <c r="E30" s="157"/>
      <c r="F30" s="158"/>
      <c r="G30" s="405">
        <v>3.5</v>
      </c>
      <c r="H30" s="334">
        <f>G30*30</f>
        <v>105</v>
      </c>
      <c r="I30" s="190">
        <f>J30+K30+L30</f>
        <v>10</v>
      </c>
      <c r="J30" s="190">
        <v>8</v>
      </c>
      <c r="K30" s="191"/>
      <c r="L30" s="190">
        <v>2</v>
      </c>
      <c r="M30" s="192">
        <f>H30-I30</f>
        <v>95</v>
      </c>
      <c r="N30" s="102"/>
      <c r="O30" s="1337" t="s">
        <v>190</v>
      </c>
      <c r="P30" s="1338"/>
      <c r="Q30" s="102"/>
      <c r="R30" s="1337"/>
      <c r="S30" s="1338"/>
      <c r="T30" s="102"/>
      <c r="U30" s="159"/>
      <c r="V30" s="159"/>
      <c r="W30" s="35">
        <v>1</v>
      </c>
      <c r="X30" s="365" t="s">
        <v>258</v>
      </c>
      <c r="Y30" s="376">
        <f>SUMIF(W$28:W$47,3,G$28:G$47)</f>
        <v>0</v>
      </c>
      <c r="Z30" s="35"/>
      <c r="AA30" s="35"/>
      <c r="AB30" s="35"/>
      <c r="AD30" s="31">
        <v>2</v>
      </c>
    </row>
    <row r="31" spans="1:30" ht="15.75">
      <c r="A31" s="67" t="s">
        <v>103</v>
      </c>
      <c r="B31" s="614" t="s">
        <v>54</v>
      </c>
      <c r="C31" s="160"/>
      <c r="D31" s="161"/>
      <c r="E31" s="162"/>
      <c r="F31" s="163"/>
      <c r="G31" s="406">
        <f>G32+G33</f>
        <v>8</v>
      </c>
      <c r="H31" s="254">
        <f aca="true" t="shared" si="2" ref="H31:H49">G31*30</f>
        <v>240</v>
      </c>
      <c r="I31" s="38"/>
      <c r="J31" s="38"/>
      <c r="K31" s="177"/>
      <c r="L31" s="38"/>
      <c r="M31" s="94"/>
      <c r="N31" s="164"/>
      <c r="O31" s="1404"/>
      <c r="P31" s="1405"/>
      <c r="Q31" s="164"/>
      <c r="R31" s="1404"/>
      <c r="S31" s="1405"/>
      <c r="T31" s="173"/>
      <c r="U31" s="503"/>
      <c r="V31" s="504"/>
      <c r="W31" s="35"/>
      <c r="X31" s="365"/>
      <c r="Y31" s="376">
        <f>SUM(Y28:Y30)</f>
        <v>29</v>
      </c>
      <c r="Z31" s="35"/>
      <c r="AA31" s="35"/>
      <c r="AB31" s="35"/>
      <c r="AD31" s="31">
        <v>1</v>
      </c>
    </row>
    <row r="32" spans="1:28" ht="15.75">
      <c r="A32" s="148"/>
      <c r="B32" s="612" t="s">
        <v>46</v>
      </c>
      <c r="C32" s="165"/>
      <c r="D32" s="166"/>
      <c r="E32" s="151"/>
      <c r="F32" s="152"/>
      <c r="G32" s="73">
        <v>4</v>
      </c>
      <c r="H32" s="70">
        <f t="shared" si="2"/>
        <v>120</v>
      </c>
      <c r="I32" s="179"/>
      <c r="J32" s="179"/>
      <c r="K32" s="180"/>
      <c r="L32" s="179"/>
      <c r="M32" s="75"/>
      <c r="N32" s="98"/>
      <c r="O32" s="1313"/>
      <c r="P32" s="1314"/>
      <c r="Q32" s="98"/>
      <c r="R32" s="1313"/>
      <c r="S32" s="1314"/>
      <c r="T32" s="446"/>
      <c r="U32" s="153"/>
      <c r="V32" s="505"/>
      <c r="W32" s="35"/>
      <c r="X32" s="35"/>
      <c r="Y32" s="35"/>
      <c r="Z32" s="35"/>
      <c r="AA32" s="35"/>
      <c r="AB32" s="35"/>
    </row>
    <row r="33" spans="1:30" ht="16.5" thickBot="1">
      <c r="A33" s="154" t="s">
        <v>118</v>
      </c>
      <c r="B33" s="613" t="s">
        <v>47</v>
      </c>
      <c r="C33" s="175">
        <v>1</v>
      </c>
      <c r="D33" s="364"/>
      <c r="E33" s="157"/>
      <c r="F33" s="158"/>
      <c r="G33" s="74">
        <v>4</v>
      </c>
      <c r="H33" s="334">
        <f t="shared" si="2"/>
        <v>120</v>
      </c>
      <c r="I33" s="190">
        <f>J33+K33</f>
        <v>12</v>
      </c>
      <c r="J33" s="190">
        <v>4</v>
      </c>
      <c r="K33" s="191">
        <v>8</v>
      </c>
      <c r="L33" s="190"/>
      <c r="M33" s="192">
        <f>H33-I33</f>
        <v>108</v>
      </c>
      <c r="N33" s="102" t="s">
        <v>191</v>
      </c>
      <c r="O33" s="1337"/>
      <c r="P33" s="1338"/>
      <c r="Q33" s="102"/>
      <c r="R33" s="1337"/>
      <c r="S33" s="1338"/>
      <c r="T33" s="103"/>
      <c r="U33" s="159"/>
      <c r="V33" s="506"/>
      <c r="W33" s="35">
        <v>1</v>
      </c>
      <c r="X33" s="35"/>
      <c r="Y33" s="35"/>
      <c r="Z33" s="35"/>
      <c r="AA33" s="35"/>
      <c r="AB33" s="35"/>
      <c r="AD33" s="31">
        <v>1</v>
      </c>
    </row>
    <row r="34" spans="1:30" ht="16.5" thickBot="1">
      <c r="A34" s="415" t="s">
        <v>104</v>
      </c>
      <c r="B34" s="615" t="s">
        <v>48</v>
      </c>
      <c r="C34" s="417">
        <v>1</v>
      </c>
      <c r="D34" s="507"/>
      <c r="E34" s="508"/>
      <c r="F34" s="509"/>
      <c r="G34" s="125">
        <v>4</v>
      </c>
      <c r="H34" s="291">
        <f t="shared" si="2"/>
        <v>120</v>
      </c>
      <c r="I34" s="134">
        <v>4</v>
      </c>
      <c r="J34" s="134">
        <v>4</v>
      </c>
      <c r="K34" s="510"/>
      <c r="L34" s="134"/>
      <c r="M34" s="292">
        <f>H34-I34</f>
        <v>116</v>
      </c>
      <c r="N34" s="418" t="s">
        <v>111</v>
      </c>
      <c r="O34" s="1350"/>
      <c r="P34" s="1351"/>
      <c r="Q34" s="418"/>
      <c r="R34" s="1350"/>
      <c r="S34" s="1351"/>
      <c r="T34" s="283"/>
      <c r="U34" s="310"/>
      <c r="V34" s="511"/>
      <c r="W34" s="35">
        <v>1</v>
      </c>
      <c r="X34" s="35"/>
      <c r="Y34" s="35"/>
      <c r="Z34" s="35"/>
      <c r="AA34" s="35"/>
      <c r="AB34" s="35"/>
      <c r="AD34" s="31">
        <v>1</v>
      </c>
    </row>
    <row r="35" spans="1:30" ht="15.75">
      <c r="A35" s="170" t="s">
        <v>105</v>
      </c>
      <c r="B35" s="614" t="s">
        <v>29</v>
      </c>
      <c r="C35" s="171"/>
      <c r="D35" s="172"/>
      <c r="E35" s="162"/>
      <c r="F35" s="163"/>
      <c r="G35" s="408">
        <f>G36+G37</f>
        <v>6</v>
      </c>
      <c r="H35" s="217">
        <f t="shared" si="2"/>
        <v>180</v>
      </c>
      <c r="I35" s="218"/>
      <c r="J35" s="218"/>
      <c r="K35" s="409"/>
      <c r="L35" s="218"/>
      <c r="M35" s="329"/>
      <c r="N35" s="164"/>
      <c r="O35" s="1404"/>
      <c r="P35" s="1405"/>
      <c r="Q35" s="164"/>
      <c r="R35" s="1404"/>
      <c r="S35" s="1405"/>
      <c r="T35" s="173"/>
      <c r="U35" s="503"/>
      <c r="V35" s="504"/>
      <c r="W35" s="35"/>
      <c r="X35" s="35"/>
      <c r="Y35" s="35"/>
      <c r="Z35" s="35"/>
      <c r="AA35" s="35"/>
      <c r="AB35" s="35"/>
      <c r="AD35" s="31">
        <v>2</v>
      </c>
    </row>
    <row r="36" spans="1:28" ht="15.75">
      <c r="A36" s="174"/>
      <c r="B36" s="612" t="s">
        <v>46</v>
      </c>
      <c r="C36" s="167"/>
      <c r="D36" s="150"/>
      <c r="E36" s="151"/>
      <c r="F36" s="152"/>
      <c r="G36" s="73">
        <v>2.5</v>
      </c>
      <c r="H36" s="70">
        <f t="shared" si="2"/>
        <v>75</v>
      </c>
      <c r="I36" s="224"/>
      <c r="J36" s="224"/>
      <c r="K36" s="404"/>
      <c r="L36" s="224"/>
      <c r="M36" s="247"/>
      <c r="N36" s="98"/>
      <c r="O36" s="1313"/>
      <c r="P36" s="1314"/>
      <c r="Q36" s="98"/>
      <c r="R36" s="1313"/>
      <c r="S36" s="1314"/>
      <c r="T36" s="446"/>
      <c r="U36" s="153"/>
      <c r="V36" s="505"/>
      <c r="W36" s="35"/>
      <c r="X36" s="35"/>
      <c r="Y36" s="35"/>
      <c r="Z36" s="35"/>
      <c r="AA36" s="35"/>
      <c r="AB36" s="35"/>
    </row>
    <row r="37" spans="1:30" ht="16.5" thickBot="1">
      <c r="A37" s="71" t="s">
        <v>156</v>
      </c>
      <c r="B37" s="613" t="s">
        <v>47</v>
      </c>
      <c r="C37" s="175">
        <v>2</v>
      </c>
      <c r="D37" s="156"/>
      <c r="E37" s="157"/>
      <c r="F37" s="158"/>
      <c r="G37" s="410">
        <v>3.5</v>
      </c>
      <c r="H37" s="334">
        <f t="shared" si="2"/>
        <v>105</v>
      </c>
      <c r="I37" s="190">
        <f>J37+K37+L37</f>
        <v>6</v>
      </c>
      <c r="J37" s="190">
        <v>4</v>
      </c>
      <c r="K37" s="191"/>
      <c r="L37" s="190">
        <v>2</v>
      </c>
      <c r="M37" s="192">
        <f>H37-I37</f>
        <v>99</v>
      </c>
      <c r="N37" s="102"/>
      <c r="O37" s="1337" t="s">
        <v>192</v>
      </c>
      <c r="P37" s="1338"/>
      <c r="Q37" s="102"/>
      <c r="R37" s="1337"/>
      <c r="S37" s="1338"/>
      <c r="T37" s="102"/>
      <c r="U37" s="159"/>
      <c r="V37" s="506"/>
      <c r="W37" s="35">
        <v>1</v>
      </c>
      <c r="X37" s="35"/>
      <c r="Y37" s="35"/>
      <c r="Z37" s="35"/>
      <c r="AA37" s="35"/>
      <c r="AB37" s="35"/>
      <c r="AD37" s="31">
        <v>2</v>
      </c>
    </row>
    <row r="38" spans="1:30" ht="15.75">
      <c r="A38" s="170" t="s">
        <v>119</v>
      </c>
      <c r="B38" s="614" t="s">
        <v>59</v>
      </c>
      <c r="C38" s="176"/>
      <c r="D38" s="161"/>
      <c r="E38" s="162"/>
      <c r="F38" s="163"/>
      <c r="G38" s="411">
        <f>G40+G41+G39</f>
        <v>14</v>
      </c>
      <c r="H38" s="254">
        <f t="shared" si="2"/>
        <v>420</v>
      </c>
      <c r="I38" s="38"/>
      <c r="J38" s="38"/>
      <c r="K38" s="177"/>
      <c r="L38" s="38"/>
      <c r="M38" s="94"/>
      <c r="N38" s="164"/>
      <c r="O38" s="1404"/>
      <c r="P38" s="1405"/>
      <c r="Q38" s="164"/>
      <c r="R38" s="1404"/>
      <c r="S38" s="1405"/>
      <c r="T38" s="146"/>
      <c r="U38" s="147"/>
      <c r="V38" s="147"/>
      <c r="W38" s="35"/>
      <c r="X38" s="35"/>
      <c r="Y38" s="35"/>
      <c r="Z38" s="35"/>
      <c r="AA38" s="35"/>
      <c r="AB38" s="35"/>
      <c r="AD38" s="31" t="s">
        <v>273</v>
      </c>
    </row>
    <row r="39" spans="1:28" ht="15.75">
      <c r="A39" s="148"/>
      <c r="B39" s="612" t="s">
        <v>46</v>
      </c>
      <c r="C39" s="178"/>
      <c r="D39" s="166"/>
      <c r="E39" s="151"/>
      <c r="F39" s="152"/>
      <c r="G39" s="412">
        <v>7</v>
      </c>
      <c r="H39" s="70">
        <f t="shared" si="2"/>
        <v>210</v>
      </c>
      <c r="I39" s="179"/>
      <c r="J39" s="179"/>
      <c r="K39" s="180"/>
      <c r="L39" s="179"/>
      <c r="M39" s="75"/>
      <c r="N39" s="98"/>
      <c r="O39" s="1313"/>
      <c r="P39" s="1314"/>
      <c r="Q39" s="98"/>
      <c r="R39" s="1313"/>
      <c r="S39" s="1314"/>
      <c r="T39" s="386"/>
      <c r="U39" s="153"/>
      <c r="V39" s="153"/>
      <c r="W39" s="35"/>
      <c r="X39" s="35"/>
      <c r="Y39" s="35"/>
      <c r="Z39" s="35"/>
      <c r="AA39" s="35"/>
      <c r="AB39" s="35"/>
    </row>
    <row r="40" spans="1:30" ht="15.75">
      <c r="A40" s="148" t="s">
        <v>120</v>
      </c>
      <c r="B40" s="616" t="s">
        <v>55</v>
      </c>
      <c r="C40" s="167">
        <v>1</v>
      </c>
      <c r="D40" s="150"/>
      <c r="E40" s="151"/>
      <c r="F40" s="152"/>
      <c r="G40" s="413">
        <v>4</v>
      </c>
      <c r="H40" s="274">
        <f t="shared" si="2"/>
        <v>120</v>
      </c>
      <c r="I40" s="224">
        <f>J40+K40+L40</f>
        <v>16</v>
      </c>
      <c r="J40" s="224">
        <v>12</v>
      </c>
      <c r="K40" s="404"/>
      <c r="L40" s="224">
        <v>4</v>
      </c>
      <c r="M40" s="247">
        <f>H40-I40</f>
        <v>104</v>
      </c>
      <c r="N40" s="98" t="s">
        <v>193</v>
      </c>
      <c r="O40" s="1313"/>
      <c r="P40" s="1314"/>
      <c r="Q40" s="98"/>
      <c r="R40" s="1313"/>
      <c r="S40" s="1314"/>
      <c r="T40" s="386"/>
      <c r="U40" s="153"/>
      <c r="V40" s="153"/>
      <c r="W40" s="35">
        <v>1</v>
      </c>
      <c r="X40" s="35"/>
      <c r="Y40" s="35"/>
      <c r="Z40" s="35"/>
      <c r="AA40" s="35"/>
      <c r="AB40" s="35"/>
      <c r="AD40" s="31">
        <v>1</v>
      </c>
    </row>
    <row r="41" spans="1:30" ht="16.5" thickBot="1">
      <c r="A41" s="154" t="s">
        <v>121</v>
      </c>
      <c r="B41" s="613" t="s">
        <v>72</v>
      </c>
      <c r="C41" s="99">
        <v>2</v>
      </c>
      <c r="D41" s="181"/>
      <c r="E41" s="157"/>
      <c r="F41" s="158"/>
      <c r="G41" s="410">
        <v>3</v>
      </c>
      <c r="H41" s="334">
        <f t="shared" si="2"/>
        <v>90</v>
      </c>
      <c r="I41" s="224">
        <f>J41+K41+L41</f>
        <v>12</v>
      </c>
      <c r="J41" s="190">
        <v>8</v>
      </c>
      <c r="K41" s="191"/>
      <c r="L41" s="190">
        <v>4</v>
      </c>
      <c r="M41" s="192">
        <f>H41-I41</f>
        <v>78</v>
      </c>
      <c r="N41" s="102"/>
      <c r="O41" s="1337" t="s">
        <v>191</v>
      </c>
      <c r="P41" s="1338"/>
      <c r="Q41" s="102"/>
      <c r="R41" s="1337"/>
      <c r="S41" s="1338"/>
      <c r="T41" s="102"/>
      <c r="U41" s="159"/>
      <c r="V41" s="159"/>
      <c r="W41" s="35">
        <v>1</v>
      </c>
      <c r="X41" s="35"/>
      <c r="Y41" s="35"/>
      <c r="Z41" s="35"/>
      <c r="AA41" s="35"/>
      <c r="AB41" s="35"/>
      <c r="AD41" s="31">
        <v>2</v>
      </c>
    </row>
    <row r="42" spans="1:30" ht="15.75">
      <c r="A42" s="67" t="s">
        <v>122</v>
      </c>
      <c r="B42" s="614" t="s">
        <v>28</v>
      </c>
      <c r="C42" s="160"/>
      <c r="D42" s="182"/>
      <c r="E42" s="162"/>
      <c r="F42" s="163"/>
      <c r="G42" s="403">
        <v>6</v>
      </c>
      <c r="H42" s="217">
        <f t="shared" si="2"/>
        <v>180</v>
      </c>
      <c r="I42" s="218"/>
      <c r="J42" s="218"/>
      <c r="K42" s="409"/>
      <c r="L42" s="218"/>
      <c r="M42" s="329"/>
      <c r="N42" s="164"/>
      <c r="O42" s="1404"/>
      <c r="P42" s="1405"/>
      <c r="Q42" s="164"/>
      <c r="R42" s="1404"/>
      <c r="S42" s="1405"/>
      <c r="T42" s="146"/>
      <c r="U42" s="147"/>
      <c r="V42" s="147"/>
      <c r="W42" s="35"/>
      <c r="X42" s="35"/>
      <c r="Y42" s="35"/>
      <c r="Z42" s="35"/>
      <c r="AA42" s="35"/>
      <c r="AB42" s="35"/>
      <c r="AD42" s="31">
        <v>2</v>
      </c>
    </row>
    <row r="43" spans="1:28" ht="15.75">
      <c r="A43" s="148"/>
      <c r="B43" s="612" t="s">
        <v>46</v>
      </c>
      <c r="C43" s="165"/>
      <c r="D43" s="183"/>
      <c r="E43" s="151"/>
      <c r="F43" s="152"/>
      <c r="G43" s="400">
        <v>2.5</v>
      </c>
      <c r="H43" s="70">
        <f t="shared" si="2"/>
        <v>75</v>
      </c>
      <c r="I43" s="224"/>
      <c r="J43" s="224"/>
      <c r="K43" s="404"/>
      <c r="L43" s="224"/>
      <c r="M43" s="247"/>
      <c r="N43" s="98"/>
      <c r="O43" s="1313"/>
      <c r="P43" s="1314"/>
      <c r="Q43" s="98"/>
      <c r="R43" s="1313"/>
      <c r="S43" s="1314"/>
      <c r="T43" s="386"/>
      <c r="U43" s="153"/>
      <c r="V43" s="153"/>
      <c r="W43" s="35"/>
      <c r="X43" s="35"/>
      <c r="Y43" s="35"/>
      <c r="Z43" s="35"/>
      <c r="AA43" s="35"/>
      <c r="AB43" s="35"/>
    </row>
    <row r="44" spans="1:30" ht="16.5" thickBot="1">
      <c r="A44" s="154" t="s">
        <v>157</v>
      </c>
      <c r="B44" s="613" t="s">
        <v>47</v>
      </c>
      <c r="C44" s="184"/>
      <c r="D44" s="185">
        <v>2</v>
      </c>
      <c r="E44" s="157"/>
      <c r="F44" s="158"/>
      <c r="G44" s="405">
        <v>3.5</v>
      </c>
      <c r="H44" s="334">
        <f t="shared" si="2"/>
        <v>105</v>
      </c>
      <c r="I44" s="190">
        <f>J44+K44+L44</f>
        <v>6</v>
      </c>
      <c r="J44" s="190">
        <v>4</v>
      </c>
      <c r="K44" s="191"/>
      <c r="L44" s="190">
        <v>2</v>
      </c>
      <c r="M44" s="192">
        <f>H44-I44</f>
        <v>99</v>
      </c>
      <c r="N44" s="102"/>
      <c r="O44" s="1337" t="s">
        <v>192</v>
      </c>
      <c r="P44" s="1338"/>
      <c r="Q44" s="102"/>
      <c r="R44" s="1337"/>
      <c r="S44" s="1338"/>
      <c r="T44" s="102"/>
      <c r="U44" s="159"/>
      <c r="V44" s="159"/>
      <c r="W44" s="35">
        <v>1</v>
      </c>
      <c r="X44" s="35"/>
      <c r="Y44" s="35"/>
      <c r="Z44" s="35"/>
      <c r="AA44" s="35"/>
      <c r="AB44" s="35"/>
      <c r="AD44" s="31">
        <v>2</v>
      </c>
    </row>
    <row r="45" spans="1:30" ht="15.75">
      <c r="A45" s="59" t="s">
        <v>123</v>
      </c>
      <c r="B45" s="611" t="s">
        <v>27</v>
      </c>
      <c r="C45" s="186"/>
      <c r="D45" s="187"/>
      <c r="E45" s="143"/>
      <c r="F45" s="144"/>
      <c r="G45" s="414">
        <v>6</v>
      </c>
      <c r="H45" s="60">
        <f t="shared" si="2"/>
        <v>180</v>
      </c>
      <c r="I45" s="48"/>
      <c r="J45" s="48"/>
      <c r="K45" s="188"/>
      <c r="L45" s="48"/>
      <c r="M45" s="111"/>
      <c r="N45" s="145"/>
      <c r="O45" s="1404"/>
      <c r="P45" s="1405"/>
      <c r="Q45" s="145"/>
      <c r="R45" s="1404"/>
      <c r="S45" s="1405"/>
      <c r="T45" s="146"/>
      <c r="U45" s="147"/>
      <c r="V45" s="147"/>
      <c r="W45" s="35"/>
      <c r="X45" s="35"/>
      <c r="Y45" s="35"/>
      <c r="Z45" s="35"/>
      <c r="AA45" s="35"/>
      <c r="AB45" s="35"/>
      <c r="AD45" s="31">
        <v>1</v>
      </c>
    </row>
    <row r="46" spans="1:28" ht="15.75">
      <c r="A46" s="148"/>
      <c r="B46" s="612" t="s">
        <v>46</v>
      </c>
      <c r="C46" s="165"/>
      <c r="D46" s="166"/>
      <c r="E46" s="151"/>
      <c r="F46" s="152"/>
      <c r="G46" s="400">
        <v>2.5</v>
      </c>
      <c r="H46" s="70">
        <f t="shared" si="2"/>
        <v>75</v>
      </c>
      <c r="I46" s="179"/>
      <c r="J46" s="179"/>
      <c r="K46" s="183"/>
      <c r="L46" s="179"/>
      <c r="M46" s="75"/>
      <c r="N46" s="98"/>
      <c r="O46" s="1313"/>
      <c r="P46" s="1314"/>
      <c r="Q46" s="98"/>
      <c r="R46" s="1313"/>
      <c r="S46" s="1314"/>
      <c r="T46" s="386"/>
      <c r="U46" s="153"/>
      <c r="V46" s="153"/>
      <c r="W46" s="35"/>
      <c r="X46" s="35"/>
      <c r="Y46" s="35"/>
      <c r="Z46" s="35"/>
      <c r="AA46" s="35"/>
      <c r="AB46" s="35"/>
    </row>
    <row r="47" spans="1:30" ht="16.5" thickBot="1">
      <c r="A47" s="71" t="s">
        <v>124</v>
      </c>
      <c r="B47" s="613" t="s">
        <v>47</v>
      </c>
      <c r="C47" s="184">
        <v>1</v>
      </c>
      <c r="D47" s="189"/>
      <c r="E47" s="157"/>
      <c r="F47" s="158"/>
      <c r="G47" s="405">
        <v>3.5</v>
      </c>
      <c r="H47" s="334">
        <f t="shared" si="2"/>
        <v>105</v>
      </c>
      <c r="I47" s="190">
        <f>J47+K47+L47</f>
        <v>6</v>
      </c>
      <c r="J47" s="190">
        <v>4</v>
      </c>
      <c r="K47" s="191"/>
      <c r="L47" s="190">
        <v>2</v>
      </c>
      <c r="M47" s="192">
        <f>H47-I47</f>
        <v>99</v>
      </c>
      <c r="N47" s="102" t="s">
        <v>192</v>
      </c>
      <c r="O47" s="1337"/>
      <c r="P47" s="1338"/>
      <c r="Q47" s="102"/>
      <c r="R47" s="1337"/>
      <c r="S47" s="1338"/>
      <c r="T47" s="102"/>
      <c r="U47" s="159"/>
      <c r="V47" s="159"/>
      <c r="W47" s="35">
        <v>1</v>
      </c>
      <c r="X47" s="35"/>
      <c r="Y47" s="35"/>
      <c r="Z47" s="35"/>
      <c r="AA47" s="35"/>
      <c r="AB47" s="35"/>
      <c r="AD47" s="31">
        <v>1</v>
      </c>
    </row>
    <row r="48" spans="1:22" ht="16.5" thickBot="1">
      <c r="A48" s="1247" t="s">
        <v>108</v>
      </c>
      <c r="B48" s="1248"/>
      <c r="C48" s="1248"/>
      <c r="D48" s="1248"/>
      <c r="E48" s="1248"/>
      <c r="F48" s="1248"/>
      <c r="G48" s="193">
        <f>G28+G31+G34+G35+G38+G42+G45</f>
        <v>51</v>
      </c>
      <c r="H48" s="194">
        <f t="shared" si="2"/>
        <v>1530</v>
      </c>
      <c r="I48" s="195"/>
      <c r="J48" s="195"/>
      <c r="K48" s="195"/>
      <c r="L48" s="195"/>
      <c r="M48" s="196"/>
      <c r="N48" s="197"/>
      <c r="O48" s="1406"/>
      <c r="P48" s="1407"/>
      <c r="Q48" s="197"/>
      <c r="R48" s="1406"/>
      <c r="S48" s="1407"/>
      <c r="T48" s="198"/>
      <c r="U48" s="199"/>
      <c r="V48" s="199"/>
    </row>
    <row r="49" spans="1:22" ht="16.5" thickBot="1">
      <c r="A49" s="1258" t="s">
        <v>56</v>
      </c>
      <c r="B49" s="1259"/>
      <c r="C49" s="126"/>
      <c r="D49" s="126"/>
      <c r="E49" s="126"/>
      <c r="F49" s="200"/>
      <c r="G49" s="201">
        <f>G29+G32+G36+G39+G43+G46</f>
        <v>22</v>
      </c>
      <c r="H49" s="202">
        <f t="shared" si="2"/>
        <v>660</v>
      </c>
      <c r="I49" s="203"/>
      <c r="J49" s="203"/>
      <c r="K49" s="203"/>
      <c r="L49" s="203"/>
      <c r="M49" s="204"/>
      <c r="N49" s="388"/>
      <c r="O49" s="1406"/>
      <c r="P49" s="1407"/>
      <c r="Q49" s="388"/>
      <c r="R49" s="1406"/>
      <c r="S49" s="1407"/>
      <c r="T49" s="198"/>
      <c r="U49" s="199"/>
      <c r="V49" s="199"/>
    </row>
    <row r="50" spans="1:22" ht="16.5" thickBot="1">
      <c r="A50" s="1287" t="s">
        <v>47</v>
      </c>
      <c r="B50" s="1288"/>
      <c r="C50" s="205"/>
      <c r="D50" s="134"/>
      <c r="E50" s="134"/>
      <c r="F50" s="206"/>
      <c r="G50" s="512">
        <f>G47+G44+G41+G40+G37+G34+G33+G30</f>
        <v>29</v>
      </c>
      <c r="H50" s="513">
        <f aca="true" t="shared" si="3" ref="H50:M50">H47+H44+H41+H40+H37+H34+H33+H30</f>
        <v>870</v>
      </c>
      <c r="I50" s="513">
        <f t="shared" si="3"/>
        <v>72</v>
      </c>
      <c r="J50" s="513">
        <f t="shared" si="3"/>
        <v>48</v>
      </c>
      <c r="K50" s="513">
        <f t="shared" si="3"/>
        <v>8</v>
      </c>
      <c r="L50" s="513">
        <f t="shared" si="3"/>
        <v>16</v>
      </c>
      <c r="M50" s="513">
        <f t="shared" si="3"/>
        <v>798</v>
      </c>
      <c r="N50" s="514" t="s">
        <v>194</v>
      </c>
      <c r="O50" s="1408" t="s">
        <v>195</v>
      </c>
      <c r="P50" s="1409"/>
      <c r="Q50" s="514"/>
      <c r="R50" s="1408"/>
      <c r="S50" s="1409"/>
      <c r="T50" s="514"/>
      <c r="U50" s="515"/>
      <c r="V50" s="515"/>
    </row>
    <row r="51" spans="1:22" ht="1.5" customHeight="1" thickBot="1">
      <c r="A51" s="208"/>
      <c r="B51" s="5"/>
      <c r="C51" s="31"/>
      <c r="D51" s="31"/>
      <c r="E51" s="31"/>
      <c r="F51" s="31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7"/>
    </row>
    <row r="52" spans="1:22" ht="15.75" customHeight="1" thickBot="1">
      <c r="A52" s="1273" t="s">
        <v>117</v>
      </c>
      <c r="B52" s="1274"/>
      <c r="C52" s="1274"/>
      <c r="D52" s="1274"/>
      <c r="E52" s="1274"/>
      <c r="F52" s="1274"/>
      <c r="G52" s="1274"/>
      <c r="H52" s="1274"/>
      <c r="I52" s="1274"/>
      <c r="J52" s="1274"/>
      <c r="K52" s="1274"/>
      <c r="L52" s="1274"/>
      <c r="M52" s="1274"/>
      <c r="N52" s="1274"/>
      <c r="O52" s="1274"/>
      <c r="P52" s="1274"/>
      <c r="Q52" s="1274"/>
      <c r="R52" s="1274"/>
      <c r="S52" s="1274"/>
      <c r="T52" s="1274"/>
      <c r="U52" s="1274"/>
      <c r="V52" s="1275"/>
    </row>
    <row r="53" spans="1:30" ht="15.75">
      <c r="A53" s="527" t="s">
        <v>125</v>
      </c>
      <c r="B53" s="617" t="s">
        <v>34</v>
      </c>
      <c r="C53" s="259"/>
      <c r="D53" s="538"/>
      <c r="E53" s="539"/>
      <c r="F53" s="261"/>
      <c r="G53" s="403">
        <f>SUM(G54:G56)</f>
        <v>6</v>
      </c>
      <c r="H53" s="537">
        <f aca="true" t="shared" si="4" ref="H53:H102">G53*30</f>
        <v>180</v>
      </c>
      <c r="I53" s="38"/>
      <c r="J53" s="40"/>
      <c r="K53" s="38"/>
      <c r="L53" s="38"/>
      <c r="M53" s="223"/>
      <c r="N53" s="164"/>
      <c r="O53" s="1404"/>
      <c r="P53" s="1405"/>
      <c r="Q53" s="173"/>
      <c r="R53" s="1404"/>
      <c r="S53" s="1405"/>
      <c r="T53" s="164"/>
      <c r="U53" s="528"/>
      <c r="V53" s="529"/>
      <c r="X53" s="365" t="s">
        <v>256</v>
      </c>
      <c r="Y53" s="376">
        <f>SUMIF(W$53:W$105,1,G$53:G$105)</f>
        <v>8.5</v>
      </c>
      <c r="AD53" s="31">
        <v>3</v>
      </c>
    </row>
    <row r="54" spans="1:25" ht="15.75">
      <c r="A54" s="148"/>
      <c r="B54" s="618" t="s">
        <v>46</v>
      </c>
      <c r="C54" s="149"/>
      <c r="D54" s="150"/>
      <c r="E54" s="93"/>
      <c r="F54" s="96"/>
      <c r="G54" s="73">
        <v>1.5</v>
      </c>
      <c r="H54" s="97">
        <f t="shared" si="4"/>
        <v>45</v>
      </c>
      <c r="I54" s="179"/>
      <c r="J54" s="50"/>
      <c r="K54" s="179"/>
      <c r="L54" s="179"/>
      <c r="M54" s="438"/>
      <c r="N54" s="98"/>
      <c r="O54" s="1313"/>
      <c r="P54" s="1314"/>
      <c r="Q54" s="446"/>
      <c r="R54" s="1313"/>
      <c r="S54" s="1314"/>
      <c r="T54" s="98"/>
      <c r="U54" s="448"/>
      <c r="V54" s="530"/>
      <c r="X54" s="365" t="s">
        <v>257</v>
      </c>
      <c r="Y54" s="376">
        <f>SUMIF(W$53:W$105,2,G$53:G$105)</f>
        <v>34</v>
      </c>
    </row>
    <row r="55" spans="1:30" ht="15.75">
      <c r="A55" s="148" t="s">
        <v>160</v>
      </c>
      <c r="B55" s="619" t="s">
        <v>47</v>
      </c>
      <c r="C55" s="167">
        <v>3</v>
      </c>
      <c r="D55" s="150"/>
      <c r="E55" s="93"/>
      <c r="F55" s="96"/>
      <c r="G55" s="413">
        <v>3</v>
      </c>
      <c r="H55" s="97">
        <f t="shared" si="4"/>
        <v>90</v>
      </c>
      <c r="I55" s="445">
        <f>J55+K55+L55</f>
        <v>6</v>
      </c>
      <c r="J55" s="225">
        <v>4</v>
      </c>
      <c r="K55" s="224"/>
      <c r="L55" s="224">
        <v>2</v>
      </c>
      <c r="M55" s="438">
        <f>H55-I55</f>
        <v>84</v>
      </c>
      <c r="N55" s="98"/>
      <c r="O55" s="1313"/>
      <c r="P55" s="1314"/>
      <c r="Q55" s="446" t="s">
        <v>192</v>
      </c>
      <c r="R55" s="1313"/>
      <c r="S55" s="1314"/>
      <c r="T55" s="98"/>
      <c r="U55" s="448"/>
      <c r="V55" s="530"/>
      <c r="W55" s="31">
        <v>2</v>
      </c>
      <c r="X55" s="365" t="s">
        <v>258</v>
      </c>
      <c r="Y55" s="376">
        <f>SUMIF(W$53:W$105,3,G$53:G$105)</f>
        <v>25.5</v>
      </c>
      <c r="AD55" s="31">
        <v>3</v>
      </c>
    </row>
    <row r="56" spans="1:30" ht="16.5" thickBot="1">
      <c r="A56" s="154" t="s">
        <v>161</v>
      </c>
      <c r="B56" s="620" t="s">
        <v>38</v>
      </c>
      <c r="C56" s="175"/>
      <c r="D56" s="156"/>
      <c r="E56" s="213"/>
      <c r="F56" s="518">
        <v>4</v>
      </c>
      <c r="G56" s="405">
        <v>1.5</v>
      </c>
      <c r="H56" s="99">
        <f t="shared" si="4"/>
        <v>45</v>
      </c>
      <c r="I56" s="101">
        <f>J56+K56+L56</f>
        <v>4</v>
      </c>
      <c r="J56" s="214"/>
      <c r="K56" s="190"/>
      <c r="L56" s="215" t="s">
        <v>196</v>
      </c>
      <c r="M56" s="440">
        <f>H56-I56</f>
        <v>41</v>
      </c>
      <c r="N56" s="102"/>
      <c r="O56" s="1337"/>
      <c r="P56" s="1338"/>
      <c r="Q56" s="103"/>
      <c r="R56" s="1337" t="s">
        <v>111</v>
      </c>
      <c r="S56" s="1338"/>
      <c r="T56" s="102"/>
      <c r="U56" s="216"/>
      <c r="V56" s="531"/>
      <c r="W56" s="31">
        <v>2</v>
      </c>
      <c r="X56" s="365"/>
      <c r="Y56" s="376">
        <f>SUM(Y53:Y55)</f>
        <v>68</v>
      </c>
      <c r="AD56" s="31">
        <v>4</v>
      </c>
    </row>
    <row r="57" spans="1:30" s="667" customFormat="1" ht="16.5" thickBot="1">
      <c r="A57" s="648" t="s">
        <v>126</v>
      </c>
      <c r="B57" s="649" t="s">
        <v>267</v>
      </c>
      <c r="C57" s="650" t="s">
        <v>233</v>
      </c>
      <c r="D57" s="651"/>
      <c r="E57" s="652"/>
      <c r="F57" s="653"/>
      <c r="G57" s="654">
        <v>4</v>
      </c>
      <c r="H57" s="655">
        <f>G57*30</f>
        <v>120</v>
      </c>
      <c r="I57" s="656">
        <v>8</v>
      </c>
      <c r="J57" s="657">
        <v>8</v>
      </c>
      <c r="K57" s="658"/>
      <c r="L57" s="658"/>
      <c r="M57" s="659">
        <f>H57-I57</f>
        <v>112</v>
      </c>
      <c r="N57" s="660"/>
      <c r="O57" s="661"/>
      <c r="P57" s="662"/>
      <c r="Q57" s="663"/>
      <c r="R57" s="661"/>
      <c r="S57" s="664"/>
      <c r="T57" s="660"/>
      <c r="U57" s="665" t="s">
        <v>227</v>
      </c>
      <c r="V57" s="666"/>
      <c r="AD57" s="667">
        <v>6</v>
      </c>
    </row>
    <row r="58" spans="1:30" ht="15.75">
      <c r="A58" s="67" t="s">
        <v>127</v>
      </c>
      <c r="B58" s="607" t="s">
        <v>24</v>
      </c>
      <c r="C58" s="254"/>
      <c r="D58" s="38"/>
      <c r="E58" s="219"/>
      <c r="F58" s="68"/>
      <c r="G58" s="408">
        <f>SUM(G59:G61)</f>
        <v>10</v>
      </c>
      <c r="H58" s="537">
        <f t="shared" si="4"/>
        <v>300</v>
      </c>
      <c r="I58" s="218"/>
      <c r="J58" s="222"/>
      <c r="K58" s="218"/>
      <c r="L58" s="218"/>
      <c r="M58" s="223"/>
      <c r="N58" s="164"/>
      <c r="O58" s="1404"/>
      <c r="P58" s="1405"/>
      <c r="Q58" s="173"/>
      <c r="R58" s="1404"/>
      <c r="S58" s="1411"/>
      <c r="T58" s="164"/>
      <c r="U58" s="528"/>
      <c r="V58" s="529"/>
      <c r="AD58" s="31">
        <v>2</v>
      </c>
    </row>
    <row r="59" spans="1:22" ht="15.75">
      <c r="A59" s="148"/>
      <c r="B59" s="608" t="s">
        <v>46</v>
      </c>
      <c r="C59" s="167"/>
      <c r="D59" s="150"/>
      <c r="E59" s="93"/>
      <c r="F59" s="96"/>
      <c r="G59" s="73">
        <v>2.5</v>
      </c>
      <c r="H59" s="97">
        <f t="shared" si="4"/>
        <v>75</v>
      </c>
      <c r="I59" s="224"/>
      <c r="J59" s="225"/>
      <c r="K59" s="224"/>
      <c r="L59" s="224"/>
      <c r="M59" s="438"/>
      <c r="N59" s="98"/>
      <c r="O59" s="1313"/>
      <c r="P59" s="1314"/>
      <c r="Q59" s="446"/>
      <c r="R59" s="1313"/>
      <c r="S59" s="1412"/>
      <c r="T59" s="98"/>
      <c r="U59" s="448"/>
      <c r="V59" s="530"/>
    </row>
    <row r="60" spans="1:30" ht="15.75">
      <c r="A60" s="148" t="s">
        <v>178</v>
      </c>
      <c r="B60" s="621" t="s">
        <v>47</v>
      </c>
      <c r="C60" s="167">
        <v>2</v>
      </c>
      <c r="D60" s="150"/>
      <c r="E60" s="93"/>
      <c r="F60" s="96"/>
      <c r="G60" s="413">
        <v>6.5</v>
      </c>
      <c r="H60" s="97">
        <f t="shared" si="4"/>
        <v>195</v>
      </c>
      <c r="I60" s="445">
        <f>J60+K60+L60</f>
        <v>10</v>
      </c>
      <c r="J60" s="225">
        <v>8</v>
      </c>
      <c r="K60" s="224"/>
      <c r="L60" s="224">
        <v>2</v>
      </c>
      <c r="M60" s="438">
        <f>H60-I60</f>
        <v>185</v>
      </c>
      <c r="N60" s="98"/>
      <c r="O60" s="1313" t="s">
        <v>190</v>
      </c>
      <c r="P60" s="1314"/>
      <c r="Q60" s="446"/>
      <c r="R60" s="1313"/>
      <c r="S60" s="1412"/>
      <c r="T60" s="98"/>
      <c r="U60" s="448"/>
      <c r="V60" s="530"/>
      <c r="W60" s="31">
        <v>1</v>
      </c>
      <c r="AD60" s="31">
        <v>2</v>
      </c>
    </row>
    <row r="61" spans="1:30" ht="23.25" customHeight="1" thickBot="1">
      <c r="A61" s="154" t="s">
        <v>179</v>
      </c>
      <c r="B61" s="622" t="s">
        <v>39</v>
      </c>
      <c r="C61" s="175"/>
      <c r="D61" s="156"/>
      <c r="E61" s="213"/>
      <c r="F61" s="518">
        <v>3</v>
      </c>
      <c r="G61" s="405">
        <v>1</v>
      </c>
      <c r="H61" s="99">
        <f t="shared" si="4"/>
        <v>30</v>
      </c>
      <c r="I61" s="101">
        <f>J61+K61+L61</f>
        <v>4</v>
      </c>
      <c r="J61" s="214"/>
      <c r="K61" s="190"/>
      <c r="L61" s="215" t="s">
        <v>196</v>
      </c>
      <c r="M61" s="440">
        <f>H61-I61</f>
        <v>26</v>
      </c>
      <c r="N61" s="102"/>
      <c r="O61" s="1337"/>
      <c r="P61" s="1338"/>
      <c r="Q61" s="103" t="s">
        <v>111</v>
      </c>
      <c r="R61" s="1337"/>
      <c r="S61" s="1410"/>
      <c r="T61" s="102"/>
      <c r="U61" s="216"/>
      <c r="V61" s="531"/>
      <c r="W61" s="31">
        <v>2</v>
      </c>
      <c r="AD61" s="31">
        <v>3</v>
      </c>
    </row>
    <row r="62" spans="1:30" ht="31.5">
      <c r="A62" s="67" t="s">
        <v>128</v>
      </c>
      <c r="B62" s="607" t="s">
        <v>32</v>
      </c>
      <c r="C62" s="259"/>
      <c r="D62" s="538"/>
      <c r="E62" s="539"/>
      <c r="F62" s="227"/>
      <c r="G62" s="403">
        <f>G63+G64</f>
        <v>3.5</v>
      </c>
      <c r="H62" s="537">
        <f t="shared" si="4"/>
        <v>105</v>
      </c>
      <c r="I62" s="218"/>
      <c r="J62" s="222"/>
      <c r="K62" s="218"/>
      <c r="L62" s="218"/>
      <c r="M62" s="223"/>
      <c r="N62" s="164"/>
      <c r="O62" s="1404"/>
      <c r="P62" s="1405"/>
      <c r="Q62" s="173"/>
      <c r="R62" s="1404"/>
      <c r="S62" s="1405"/>
      <c r="T62" s="228"/>
      <c r="U62" s="212"/>
      <c r="V62" s="212"/>
      <c r="AD62" s="31">
        <v>4</v>
      </c>
    </row>
    <row r="63" spans="1:22" ht="15.75">
      <c r="A63" s="148"/>
      <c r="B63" s="608" t="s">
        <v>46</v>
      </c>
      <c r="C63" s="149"/>
      <c r="D63" s="150"/>
      <c r="E63" s="93"/>
      <c r="F63" s="96"/>
      <c r="G63" s="73">
        <v>1</v>
      </c>
      <c r="H63" s="97">
        <f t="shared" si="4"/>
        <v>30</v>
      </c>
      <c r="I63" s="224"/>
      <c r="J63" s="225"/>
      <c r="K63" s="224"/>
      <c r="L63" s="224"/>
      <c r="M63" s="387"/>
      <c r="N63" s="98"/>
      <c r="O63" s="1313"/>
      <c r="P63" s="1314"/>
      <c r="Q63" s="386"/>
      <c r="R63" s="1313"/>
      <c r="S63" s="1314"/>
      <c r="T63" s="108"/>
      <c r="U63" s="383"/>
      <c r="V63" s="383"/>
    </row>
    <row r="64" spans="1:30" ht="16.5" thickBot="1">
      <c r="A64" s="154" t="s">
        <v>130</v>
      </c>
      <c r="B64" s="603" t="s">
        <v>47</v>
      </c>
      <c r="C64" s="175">
        <v>4</v>
      </c>
      <c r="D64" s="156"/>
      <c r="E64" s="213"/>
      <c r="F64" s="520"/>
      <c r="G64" s="410">
        <v>2.5</v>
      </c>
      <c r="H64" s="99">
        <f t="shared" si="4"/>
        <v>75</v>
      </c>
      <c r="I64" s="101">
        <f>J64+K64+L64</f>
        <v>4</v>
      </c>
      <c r="J64" s="214">
        <v>4</v>
      </c>
      <c r="K64" s="190"/>
      <c r="L64" s="190"/>
      <c r="M64" s="385">
        <f>H64-I64</f>
        <v>71</v>
      </c>
      <c r="N64" s="102"/>
      <c r="O64" s="1337"/>
      <c r="P64" s="1338"/>
      <c r="Q64" s="103"/>
      <c r="R64" s="1337" t="s">
        <v>111</v>
      </c>
      <c r="S64" s="1338"/>
      <c r="T64" s="109"/>
      <c r="U64" s="216"/>
      <c r="V64" s="216"/>
      <c r="W64" s="31">
        <v>2</v>
      </c>
      <c r="AD64" s="31">
        <v>4</v>
      </c>
    </row>
    <row r="65" spans="1:30" ht="17.25" thickBot="1">
      <c r="A65" s="67" t="s">
        <v>129</v>
      </c>
      <c r="B65" s="607" t="s">
        <v>31</v>
      </c>
      <c r="C65" s="543"/>
      <c r="D65" s="182">
        <v>4</v>
      </c>
      <c r="E65" s="539"/>
      <c r="F65" s="544"/>
      <c r="G65" s="420">
        <v>3.5</v>
      </c>
      <c r="H65" s="221">
        <f t="shared" si="4"/>
        <v>105</v>
      </c>
      <c r="I65" s="101">
        <f>J65+K65+L65</f>
        <v>4</v>
      </c>
      <c r="J65" s="214">
        <v>4</v>
      </c>
      <c r="K65" s="190"/>
      <c r="L65" s="190"/>
      <c r="M65" s="385">
        <f>H65-I65</f>
        <v>101</v>
      </c>
      <c r="N65" s="164"/>
      <c r="O65" s="1350"/>
      <c r="P65" s="1351"/>
      <c r="R65" s="1350" t="s">
        <v>111</v>
      </c>
      <c r="S65" s="1351"/>
      <c r="T65" s="233"/>
      <c r="U65" s="234"/>
      <c r="V65" s="234"/>
      <c r="W65" s="31">
        <v>2</v>
      </c>
      <c r="AD65" s="31">
        <v>4</v>
      </c>
    </row>
    <row r="66" spans="1:30" ht="16.5">
      <c r="A66" s="67" t="s">
        <v>131</v>
      </c>
      <c r="B66" s="607" t="s">
        <v>26</v>
      </c>
      <c r="C66" s="543"/>
      <c r="D66" s="545"/>
      <c r="E66" s="539"/>
      <c r="F66" s="544"/>
      <c r="G66" s="421">
        <v>3.5</v>
      </c>
      <c r="H66" s="221">
        <f t="shared" si="4"/>
        <v>105</v>
      </c>
      <c r="I66" s="38"/>
      <c r="J66" s="40"/>
      <c r="K66" s="38"/>
      <c r="L66" s="38"/>
      <c r="M66" s="223"/>
      <c r="N66" s="164"/>
      <c r="O66" s="1404"/>
      <c r="P66" s="1405"/>
      <c r="Q66" s="173"/>
      <c r="R66" s="1404"/>
      <c r="S66" s="1405"/>
      <c r="T66" s="228"/>
      <c r="U66" s="212"/>
      <c r="V66" s="212"/>
      <c r="AD66" s="31">
        <v>4</v>
      </c>
    </row>
    <row r="67" spans="1:22" ht="15.75">
      <c r="A67" s="148"/>
      <c r="B67" s="608" t="s">
        <v>46</v>
      </c>
      <c r="C67" s="167"/>
      <c r="D67" s="150"/>
      <c r="E67" s="93"/>
      <c r="F67" s="96"/>
      <c r="G67" s="73">
        <v>1</v>
      </c>
      <c r="H67" s="97">
        <f t="shared" si="4"/>
        <v>30</v>
      </c>
      <c r="I67" s="179"/>
      <c r="J67" s="50"/>
      <c r="K67" s="179"/>
      <c r="L67" s="179"/>
      <c r="M67" s="387"/>
      <c r="N67" s="98"/>
      <c r="O67" s="1313"/>
      <c r="P67" s="1314"/>
      <c r="Q67" s="386"/>
      <c r="R67" s="1313"/>
      <c r="S67" s="1314"/>
      <c r="T67" s="108"/>
      <c r="U67" s="383"/>
      <c r="V67" s="383"/>
    </row>
    <row r="68" spans="1:30" ht="16.5" thickBot="1">
      <c r="A68" s="154" t="s">
        <v>180</v>
      </c>
      <c r="B68" s="603" t="s">
        <v>47</v>
      </c>
      <c r="C68" s="175">
        <v>4</v>
      </c>
      <c r="D68" s="364"/>
      <c r="E68" s="213"/>
      <c r="F68" s="520"/>
      <c r="G68" s="410">
        <v>2.5</v>
      </c>
      <c r="H68" s="99">
        <f t="shared" si="4"/>
        <v>75</v>
      </c>
      <c r="I68" s="101">
        <f>L68+K68+J68</f>
        <v>4</v>
      </c>
      <c r="J68" s="214">
        <v>4</v>
      </c>
      <c r="K68" s="190"/>
      <c r="L68" s="190"/>
      <c r="M68" s="385">
        <f>H68-I68</f>
        <v>71</v>
      </c>
      <c r="N68" s="102"/>
      <c r="O68" s="1337"/>
      <c r="P68" s="1338"/>
      <c r="Q68" s="103"/>
      <c r="R68" s="1337" t="s">
        <v>111</v>
      </c>
      <c r="S68" s="1338"/>
      <c r="T68" s="109"/>
      <c r="U68" s="216"/>
      <c r="V68" s="216"/>
      <c r="W68" s="31">
        <v>2</v>
      </c>
      <c r="AD68" s="31">
        <v>4</v>
      </c>
    </row>
    <row r="69" spans="1:30" ht="15.75">
      <c r="A69" s="236" t="s">
        <v>132</v>
      </c>
      <c r="B69" s="623" t="s">
        <v>60</v>
      </c>
      <c r="C69" s="237"/>
      <c r="D69" s="238"/>
      <c r="E69" s="540"/>
      <c r="F69" s="240"/>
      <c r="G69" s="541">
        <f>G70+G71</f>
        <v>3</v>
      </c>
      <c r="H69" s="542">
        <f t="shared" si="4"/>
        <v>90</v>
      </c>
      <c r="I69" s="241"/>
      <c r="J69" s="242"/>
      <c r="K69" s="241"/>
      <c r="L69" s="241"/>
      <c r="M69" s="243"/>
      <c r="N69" s="244"/>
      <c r="O69" s="1404"/>
      <c r="P69" s="1405"/>
      <c r="Q69" s="245"/>
      <c r="R69" s="1404"/>
      <c r="S69" s="1405"/>
      <c r="T69" s="139"/>
      <c r="U69" s="212"/>
      <c r="V69" s="212"/>
      <c r="AD69" s="31">
        <v>3</v>
      </c>
    </row>
    <row r="70" spans="1:22" ht="15.75">
      <c r="A70" s="148"/>
      <c r="B70" s="612" t="s">
        <v>46</v>
      </c>
      <c r="C70" s="167"/>
      <c r="D70" s="168"/>
      <c r="E70" s="93"/>
      <c r="F70" s="96"/>
      <c r="G70" s="422">
        <v>0.5</v>
      </c>
      <c r="H70" s="97">
        <f t="shared" si="4"/>
        <v>15</v>
      </c>
      <c r="I70" s="224"/>
      <c r="J70" s="246"/>
      <c r="K70" s="224"/>
      <c r="L70" s="224"/>
      <c r="M70" s="247"/>
      <c r="N70" s="386"/>
      <c r="O70" s="1313"/>
      <c r="P70" s="1314"/>
      <c r="Q70" s="98"/>
      <c r="R70" s="1313"/>
      <c r="S70" s="1314"/>
      <c r="T70" s="108"/>
      <c r="U70" s="383"/>
      <c r="V70" s="383"/>
    </row>
    <row r="71" spans="1:30" ht="16.5" thickBot="1">
      <c r="A71" s="526" t="s">
        <v>205</v>
      </c>
      <c r="B71" s="624" t="s">
        <v>47</v>
      </c>
      <c r="C71" s="521">
        <v>3</v>
      </c>
      <c r="D71" s="522"/>
      <c r="E71" s="250"/>
      <c r="F71" s="523"/>
      <c r="G71" s="551">
        <v>2.5</v>
      </c>
      <c r="H71" s="251">
        <f>G71*30</f>
        <v>75</v>
      </c>
      <c r="I71" s="195">
        <f>J71+K71+L71</f>
        <v>4</v>
      </c>
      <c r="J71" s="214">
        <v>4</v>
      </c>
      <c r="K71" s="252"/>
      <c r="L71" s="252"/>
      <c r="M71" s="196">
        <f>H71-I71</f>
        <v>71</v>
      </c>
      <c r="N71" s="146"/>
      <c r="O71" s="1337"/>
      <c r="P71" s="1338"/>
      <c r="Q71" s="253" t="s">
        <v>111</v>
      </c>
      <c r="R71" s="1337"/>
      <c r="S71" s="1338"/>
      <c r="T71" s="139"/>
      <c r="U71" s="374"/>
      <c r="V71" s="374"/>
      <c r="W71" s="31">
        <v>2</v>
      </c>
      <c r="AD71" s="31">
        <v>3</v>
      </c>
    </row>
    <row r="72" spans="1:30" ht="15.75">
      <c r="A72" s="67" t="s">
        <v>133</v>
      </c>
      <c r="B72" s="625" t="s">
        <v>25</v>
      </c>
      <c r="C72" s="217"/>
      <c r="D72" s="218"/>
      <c r="E72" s="539"/>
      <c r="F72" s="277"/>
      <c r="G72" s="403">
        <f>G73+G74</f>
        <v>7</v>
      </c>
      <c r="H72" s="537">
        <f t="shared" si="4"/>
        <v>210</v>
      </c>
      <c r="I72" s="38"/>
      <c r="J72" s="40"/>
      <c r="K72" s="38"/>
      <c r="L72" s="38"/>
      <c r="M72" s="223"/>
      <c r="N72" s="164"/>
      <c r="O72" s="1404"/>
      <c r="P72" s="1405"/>
      <c r="Q72" s="173"/>
      <c r="R72" s="1313"/>
      <c r="S72" s="1314"/>
      <c r="T72" s="256"/>
      <c r="U72" s="528"/>
      <c r="V72" s="529"/>
      <c r="AD72" s="31">
        <v>5</v>
      </c>
    </row>
    <row r="73" spans="1:22" ht="15.75">
      <c r="A73" s="148"/>
      <c r="B73" s="608" t="s">
        <v>46</v>
      </c>
      <c r="C73" s="167"/>
      <c r="D73" s="150"/>
      <c r="E73" s="93"/>
      <c r="F73" s="96"/>
      <c r="G73" s="73">
        <v>2</v>
      </c>
      <c r="H73" s="97">
        <f t="shared" si="4"/>
        <v>60</v>
      </c>
      <c r="I73" s="179"/>
      <c r="J73" s="50"/>
      <c r="K73" s="179"/>
      <c r="L73" s="179"/>
      <c r="M73" s="387"/>
      <c r="N73" s="98"/>
      <c r="O73" s="1313"/>
      <c r="P73" s="1314"/>
      <c r="Q73" s="386"/>
      <c r="R73" s="1313"/>
      <c r="S73" s="1314"/>
      <c r="T73" s="108"/>
      <c r="U73" s="448"/>
      <c r="V73" s="530"/>
    </row>
    <row r="74" spans="1:30" ht="16.5" thickBot="1">
      <c r="A74" s="154" t="s">
        <v>181</v>
      </c>
      <c r="B74" s="603" t="s">
        <v>47</v>
      </c>
      <c r="C74" s="175">
        <v>5</v>
      </c>
      <c r="D74" s="364"/>
      <c r="E74" s="213"/>
      <c r="F74" s="520"/>
      <c r="G74" s="410">
        <v>5</v>
      </c>
      <c r="H74" s="268">
        <f t="shared" si="4"/>
        <v>150</v>
      </c>
      <c r="I74" s="269">
        <f>J74+K74+L74</f>
        <v>10</v>
      </c>
      <c r="J74" s="270">
        <v>8</v>
      </c>
      <c r="K74" s="265"/>
      <c r="L74" s="265">
        <v>2</v>
      </c>
      <c r="M74" s="271">
        <f>H74-I74</f>
        <v>140</v>
      </c>
      <c r="N74" s="102"/>
      <c r="O74" s="1337"/>
      <c r="P74" s="1338"/>
      <c r="Q74" s="103"/>
      <c r="R74" s="1337"/>
      <c r="S74" s="1338"/>
      <c r="T74" s="109" t="s">
        <v>190</v>
      </c>
      <c r="U74" s="216"/>
      <c r="V74" s="531"/>
      <c r="W74" s="31">
        <v>3</v>
      </c>
      <c r="AD74" s="31">
        <v>5</v>
      </c>
    </row>
    <row r="75" spans="1:30" ht="15.75">
      <c r="A75" s="67" t="s">
        <v>182</v>
      </c>
      <c r="B75" s="625" t="s">
        <v>110</v>
      </c>
      <c r="C75" s="546"/>
      <c r="D75" s="539"/>
      <c r="E75" s="539"/>
      <c r="F75" s="220"/>
      <c r="G75" s="547">
        <v>4</v>
      </c>
      <c r="H75" s="537">
        <f>G75*30</f>
        <v>120</v>
      </c>
      <c r="I75" s="219"/>
      <c r="J75" s="219"/>
      <c r="K75" s="219"/>
      <c r="L75" s="219"/>
      <c r="M75" s="68"/>
      <c r="N75" s="164"/>
      <c r="O75" s="1395"/>
      <c r="P75" s="1396"/>
      <c r="Q75" s="146"/>
      <c r="R75" s="1395"/>
      <c r="S75" s="1396"/>
      <c r="T75" s="228"/>
      <c r="U75" s="212"/>
      <c r="V75" s="212"/>
      <c r="AD75" s="31">
        <v>5</v>
      </c>
    </row>
    <row r="76" spans="1:22" ht="15.75">
      <c r="A76" s="59"/>
      <c r="B76" s="626" t="s">
        <v>158</v>
      </c>
      <c r="C76" s="258"/>
      <c r="D76" s="210"/>
      <c r="E76" s="210"/>
      <c r="F76" s="61"/>
      <c r="G76" s="534">
        <v>2</v>
      </c>
      <c r="H76" s="211">
        <f>G76*30</f>
        <v>60</v>
      </c>
      <c r="I76" s="210"/>
      <c r="J76" s="210"/>
      <c r="K76" s="210"/>
      <c r="L76" s="210"/>
      <c r="M76" s="61"/>
      <c r="N76" s="145"/>
      <c r="O76" s="1313"/>
      <c r="P76" s="1314"/>
      <c r="Q76" s="146"/>
      <c r="R76" s="1313"/>
      <c r="S76" s="1314"/>
      <c r="T76" s="228"/>
      <c r="U76" s="383"/>
      <c r="V76" s="383"/>
    </row>
    <row r="77" spans="1:22" ht="20.25" customHeight="1">
      <c r="A77" s="148"/>
      <c r="B77" s="608" t="s">
        <v>159</v>
      </c>
      <c r="C77" s="149"/>
      <c r="D77" s="150"/>
      <c r="E77" s="93"/>
      <c r="F77" s="96"/>
      <c r="G77" s="534">
        <v>0.5</v>
      </c>
      <c r="H77" s="97">
        <f>G77*30</f>
        <v>15</v>
      </c>
      <c r="I77" s="48"/>
      <c r="J77" s="50"/>
      <c r="K77" s="48"/>
      <c r="L77" s="48"/>
      <c r="M77" s="536"/>
      <c r="N77" s="98"/>
      <c r="O77" s="1313"/>
      <c r="P77" s="1314"/>
      <c r="Q77" s="386"/>
      <c r="R77" s="1313"/>
      <c r="S77" s="1314"/>
      <c r="T77" s="108"/>
      <c r="U77" s="383"/>
      <c r="V77" s="383"/>
    </row>
    <row r="78" spans="1:30" ht="16.5" thickBot="1">
      <c r="A78" s="154" t="s">
        <v>183</v>
      </c>
      <c r="B78" s="603" t="s">
        <v>73</v>
      </c>
      <c r="C78" s="175">
        <v>5</v>
      </c>
      <c r="D78" s="156"/>
      <c r="E78" s="213"/>
      <c r="F78" s="520"/>
      <c r="G78" s="535">
        <v>1.5</v>
      </c>
      <c r="H78" s="99">
        <f>G78*30</f>
        <v>45</v>
      </c>
      <c r="I78" s="100">
        <f>J78+K78+L78</f>
        <v>4</v>
      </c>
      <c r="J78" s="100">
        <v>4</v>
      </c>
      <c r="K78" s="100"/>
      <c r="L78" s="101"/>
      <c r="M78" s="192">
        <f>H78-I78</f>
        <v>41</v>
      </c>
      <c r="N78" s="102"/>
      <c r="O78" s="1337"/>
      <c r="P78" s="1338"/>
      <c r="Q78" s="103"/>
      <c r="R78" s="1337"/>
      <c r="S78" s="1338"/>
      <c r="T78" s="109" t="s">
        <v>111</v>
      </c>
      <c r="U78" s="216"/>
      <c r="V78" s="216"/>
      <c r="W78" s="31">
        <v>3</v>
      </c>
      <c r="AD78" s="31">
        <v>5</v>
      </c>
    </row>
    <row r="79" spans="1:30" ht="15.75">
      <c r="A79" s="67" t="s">
        <v>134</v>
      </c>
      <c r="B79" s="625" t="s">
        <v>49</v>
      </c>
      <c r="C79" s="259"/>
      <c r="D79" s="260"/>
      <c r="E79" s="539"/>
      <c r="F79" s="261"/>
      <c r="G79" s="403">
        <f>G80+G81</f>
        <v>9</v>
      </c>
      <c r="H79" s="537">
        <f t="shared" si="4"/>
        <v>270</v>
      </c>
      <c r="I79" s="218"/>
      <c r="J79" s="222"/>
      <c r="K79" s="218"/>
      <c r="L79" s="218"/>
      <c r="M79" s="223"/>
      <c r="N79" s="164"/>
      <c r="O79" s="1313"/>
      <c r="P79" s="1314"/>
      <c r="Q79" s="173"/>
      <c r="R79" s="1395"/>
      <c r="S79" s="1396"/>
      <c r="T79" s="256"/>
      <c r="U79" s="212"/>
      <c r="V79" s="212"/>
      <c r="AD79" s="31">
        <v>6</v>
      </c>
    </row>
    <row r="80" spans="1:22" ht="15.75">
      <c r="A80" s="148"/>
      <c r="B80" s="608" t="s">
        <v>46</v>
      </c>
      <c r="C80" s="70"/>
      <c r="D80" s="179"/>
      <c r="E80" s="93"/>
      <c r="F80" s="263"/>
      <c r="G80" s="264">
        <v>5</v>
      </c>
      <c r="H80" s="97">
        <f t="shared" si="4"/>
        <v>150</v>
      </c>
      <c r="I80" s="224"/>
      <c r="J80" s="225"/>
      <c r="K80" s="224"/>
      <c r="L80" s="224"/>
      <c r="M80" s="387"/>
      <c r="N80" s="98"/>
      <c r="O80" s="1313"/>
      <c r="P80" s="1314"/>
      <c r="Q80" s="386"/>
      <c r="R80" s="1313"/>
      <c r="S80" s="1314"/>
      <c r="T80" s="108"/>
      <c r="U80" s="383"/>
      <c r="V80" s="383"/>
    </row>
    <row r="81" spans="1:30" ht="16.5" thickBot="1">
      <c r="A81" s="154" t="s">
        <v>135</v>
      </c>
      <c r="B81" s="627" t="s">
        <v>47</v>
      </c>
      <c r="C81" s="65" t="s">
        <v>233</v>
      </c>
      <c r="D81" s="43"/>
      <c r="E81" s="266"/>
      <c r="F81" s="524"/>
      <c r="G81" s="267">
        <v>4</v>
      </c>
      <c r="H81" s="268">
        <f t="shared" si="4"/>
        <v>120</v>
      </c>
      <c r="I81" s="269">
        <f>J81+K81+L81</f>
        <v>10</v>
      </c>
      <c r="J81" s="270">
        <v>8</v>
      </c>
      <c r="K81" s="265"/>
      <c r="L81" s="265">
        <v>2</v>
      </c>
      <c r="M81" s="271">
        <f>H81-I81</f>
        <v>110</v>
      </c>
      <c r="N81" s="272"/>
      <c r="O81" s="1337"/>
      <c r="P81" s="1338"/>
      <c r="Q81" s="103"/>
      <c r="R81" s="1337"/>
      <c r="S81" s="1338"/>
      <c r="T81" s="109"/>
      <c r="U81" s="216" t="s">
        <v>190</v>
      </c>
      <c r="V81" s="216"/>
      <c r="W81" s="31">
        <v>3</v>
      </c>
      <c r="AD81" s="31">
        <v>6</v>
      </c>
    </row>
    <row r="82" spans="1:81" s="107" customFormat="1" ht="15.75">
      <c r="A82" s="67" t="s">
        <v>136</v>
      </c>
      <c r="B82" s="628" t="s">
        <v>42</v>
      </c>
      <c r="C82" s="217"/>
      <c r="D82" s="218"/>
      <c r="E82" s="539"/>
      <c r="F82" s="220"/>
      <c r="G82" s="403">
        <f>SUM(G83:G85)</f>
        <v>9.5</v>
      </c>
      <c r="H82" s="537">
        <f t="shared" si="4"/>
        <v>285</v>
      </c>
      <c r="I82" s="38"/>
      <c r="J82" s="40"/>
      <c r="K82" s="38"/>
      <c r="L82" s="38"/>
      <c r="M82" s="223"/>
      <c r="N82" s="164"/>
      <c r="O82" s="1395"/>
      <c r="P82" s="1396"/>
      <c r="Q82" s="146"/>
      <c r="R82" s="1395"/>
      <c r="S82" s="1396"/>
      <c r="T82" s="228"/>
      <c r="U82" s="212"/>
      <c r="V82" s="212"/>
      <c r="W82" s="106"/>
      <c r="X82" s="106"/>
      <c r="Y82" s="106"/>
      <c r="Z82" s="106"/>
      <c r="AA82" s="106"/>
      <c r="AB82" s="106"/>
      <c r="AC82" s="106"/>
      <c r="AD82" s="106">
        <v>5</v>
      </c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</row>
    <row r="83" spans="1:81" s="107" customFormat="1" ht="15.75">
      <c r="A83" s="148"/>
      <c r="B83" s="608" t="s">
        <v>46</v>
      </c>
      <c r="C83" s="70"/>
      <c r="D83" s="179"/>
      <c r="E83" s="93"/>
      <c r="F83" s="263"/>
      <c r="G83" s="264">
        <v>4</v>
      </c>
      <c r="H83" s="97">
        <f t="shared" si="4"/>
        <v>120</v>
      </c>
      <c r="I83" s="179"/>
      <c r="J83" s="389"/>
      <c r="K83" s="179"/>
      <c r="L83" s="179"/>
      <c r="M83" s="273"/>
      <c r="N83" s="98"/>
      <c r="O83" s="1313"/>
      <c r="P83" s="1314"/>
      <c r="Q83" s="386"/>
      <c r="R83" s="1313"/>
      <c r="S83" s="1314"/>
      <c r="T83" s="108"/>
      <c r="U83" s="383"/>
      <c r="V83" s="383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</row>
    <row r="84" spans="1:81" s="107" customFormat="1" ht="15.75">
      <c r="A84" s="148" t="s">
        <v>137</v>
      </c>
      <c r="B84" s="621" t="s">
        <v>47</v>
      </c>
      <c r="C84" s="70">
        <v>5</v>
      </c>
      <c r="D84" s="179"/>
      <c r="E84" s="93"/>
      <c r="F84" s="263"/>
      <c r="G84" s="407">
        <v>4.5</v>
      </c>
      <c r="H84" s="97">
        <f t="shared" si="4"/>
        <v>135</v>
      </c>
      <c r="I84" s="226">
        <f>J84+K84+L84</f>
        <v>10</v>
      </c>
      <c r="J84" s="246">
        <v>8</v>
      </c>
      <c r="K84" s="224"/>
      <c r="L84" s="224">
        <v>2</v>
      </c>
      <c r="M84" s="273">
        <f>H84-I84</f>
        <v>125</v>
      </c>
      <c r="N84" s="98"/>
      <c r="O84" s="1313"/>
      <c r="P84" s="1314"/>
      <c r="Q84" s="386"/>
      <c r="R84" s="1313"/>
      <c r="S84" s="1314"/>
      <c r="T84" s="108" t="s">
        <v>190</v>
      </c>
      <c r="U84" s="383"/>
      <c r="V84" s="383"/>
      <c r="W84" s="106">
        <v>3</v>
      </c>
      <c r="X84" s="106"/>
      <c r="Y84" s="106"/>
      <c r="Z84" s="106"/>
      <c r="AA84" s="106"/>
      <c r="AB84" s="106"/>
      <c r="AC84" s="106"/>
      <c r="AD84" s="106">
        <v>5</v>
      </c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</row>
    <row r="85" spans="1:81" s="107" customFormat="1" ht="32.25" thickBot="1">
      <c r="A85" s="148" t="s">
        <v>184</v>
      </c>
      <c r="B85" s="629" t="s">
        <v>264</v>
      </c>
      <c r="C85" s="65"/>
      <c r="D85" s="43"/>
      <c r="E85" s="266"/>
      <c r="F85" s="354" t="s">
        <v>233</v>
      </c>
      <c r="G85" s="267">
        <v>1</v>
      </c>
      <c r="H85" s="268">
        <f t="shared" si="4"/>
        <v>30</v>
      </c>
      <c r="I85" s="226">
        <f>J85+K85+L85</f>
        <v>4</v>
      </c>
      <c r="J85" s="423"/>
      <c r="K85" s="265"/>
      <c r="L85" s="424" t="s">
        <v>196</v>
      </c>
      <c r="M85" s="425">
        <f>H85-I85</f>
        <v>26</v>
      </c>
      <c r="N85" s="272"/>
      <c r="O85" s="1337"/>
      <c r="P85" s="1338"/>
      <c r="Q85" s="103"/>
      <c r="R85" s="1337"/>
      <c r="S85" s="1338"/>
      <c r="T85" s="109"/>
      <c r="U85" s="216" t="s">
        <v>111</v>
      </c>
      <c r="V85" s="216"/>
      <c r="W85" s="106">
        <v>3</v>
      </c>
      <c r="X85" s="106"/>
      <c r="Y85" s="106"/>
      <c r="Z85" s="106"/>
      <c r="AA85" s="106"/>
      <c r="AB85" s="106"/>
      <c r="AC85" s="106"/>
      <c r="AD85" s="106">
        <v>6</v>
      </c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</row>
    <row r="86" spans="1:30" ht="15.75">
      <c r="A86" s="67" t="s">
        <v>138</v>
      </c>
      <c r="B86" s="628" t="s">
        <v>33</v>
      </c>
      <c r="C86" s="217"/>
      <c r="D86" s="218"/>
      <c r="E86" s="539"/>
      <c r="F86" s="277"/>
      <c r="G86" s="403">
        <f>SUM(G87:G89)</f>
        <v>12</v>
      </c>
      <c r="H86" s="537">
        <f t="shared" si="4"/>
        <v>360</v>
      </c>
      <c r="I86" s="38"/>
      <c r="J86" s="40"/>
      <c r="K86" s="38"/>
      <c r="L86" s="38"/>
      <c r="M86" s="223"/>
      <c r="N86" s="164"/>
      <c r="O86" s="1395"/>
      <c r="P86" s="1396"/>
      <c r="Q86" s="146"/>
      <c r="R86" s="1395"/>
      <c r="S86" s="1396"/>
      <c r="T86" s="228"/>
      <c r="U86" s="212"/>
      <c r="V86" s="212"/>
      <c r="AD86" s="31">
        <v>4</v>
      </c>
    </row>
    <row r="87" spans="1:22" ht="15.75">
      <c r="A87" s="148"/>
      <c r="B87" s="608" t="s">
        <v>46</v>
      </c>
      <c r="C87" s="70"/>
      <c r="D87" s="179"/>
      <c r="E87" s="93"/>
      <c r="F87" s="263"/>
      <c r="G87" s="264">
        <v>4.5</v>
      </c>
      <c r="H87" s="97">
        <f t="shared" si="4"/>
        <v>135</v>
      </c>
      <c r="I87" s="179"/>
      <c r="J87" s="389"/>
      <c r="K87" s="179"/>
      <c r="L87" s="179"/>
      <c r="M87" s="273"/>
      <c r="N87" s="98"/>
      <c r="O87" s="1313"/>
      <c r="P87" s="1314"/>
      <c r="Q87" s="386"/>
      <c r="R87" s="1313"/>
      <c r="S87" s="1314"/>
      <c r="T87" s="108"/>
      <c r="U87" s="383"/>
      <c r="V87" s="383"/>
    </row>
    <row r="88" spans="1:30" ht="15.75">
      <c r="A88" s="148" t="s">
        <v>139</v>
      </c>
      <c r="B88" s="621" t="s">
        <v>47</v>
      </c>
      <c r="C88" s="70">
        <v>4</v>
      </c>
      <c r="D88" s="179"/>
      <c r="E88" s="93"/>
      <c r="F88" s="263"/>
      <c r="G88" s="407">
        <v>6.5</v>
      </c>
      <c r="H88" s="97">
        <f t="shared" si="4"/>
        <v>195</v>
      </c>
      <c r="I88" s="226">
        <f>J88+K88+L88</f>
        <v>10</v>
      </c>
      <c r="J88" s="246">
        <v>8</v>
      </c>
      <c r="K88" s="224"/>
      <c r="L88" s="224">
        <v>2</v>
      </c>
      <c r="M88" s="273">
        <f>H88-I88</f>
        <v>185</v>
      </c>
      <c r="N88" s="98"/>
      <c r="O88" s="1313"/>
      <c r="P88" s="1314"/>
      <c r="Q88" s="386"/>
      <c r="R88" s="1313" t="s">
        <v>190</v>
      </c>
      <c r="S88" s="1314"/>
      <c r="T88" s="108"/>
      <c r="U88" s="383"/>
      <c r="V88" s="383"/>
      <c r="W88" s="31">
        <v>2</v>
      </c>
      <c r="AD88" s="31">
        <v>4</v>
      </c>
    </row>
    <row r="89" spans="1:30" ht="16.5" thickBot="1">
      <c r="A89" s="148" t="s">
        <v>185</v>
      </c>
      <c r="B89" s="630" t="s">
        <v>40</v>
      </c>
      <c r="C89" s="275"/>
      <c r="D89" s="54"/>
      <c r="E89" s="213"/>
      <c r="F89" s="353">
        <v>5</v>
      </c>
      <c r="G89" s="74">
        <v>1</v>
      </c>
      <c r="H89" s="99">
        <f t="shared" si="4"/>
        <v>30</v>
      </c>
      <c r="I89" s="226">
        <f>J89+K89+L89</f>
        <v>4</v>
      </c>
      <c r="J89" s="276"/>
      <c r="K89" s="190"/>
      <c r="L89" s="215" t="s">
        <v>196</v>
      </c>
      <c r="M89" s="384">
        <f>H89-I89</f>
        <v>26</v>
      </c>
      <c r="N89" s="102"/>
      <c r="O89" s="1337"/>
      <c r="P89" s="1338"/>
      <c r="Q89" s="103"/>
      <c r="R89" s="1337"/>
      <c r="S89" s="1338"/>
      <c r="T89" s="109" t="s">
        <v>111</v>
      </c>
      <c r="U89" s="216"/>
      <c r="V89" s="216"/>
      <c r="W89" s="31">
        <v>3</v>
      </c>
      <c r="AD89" s="31">
        <v>5</v>
      </c>
    </row>
    <row r="90" spans="1:30" ht="15.75">
      <c r="A90" s="67" t="s">
        <v>140</v>
      </c>
      <c r="B90" s="607" t="s">
        <v>41</v>
      </c>
      <c r="C90" s="217"/>
      <c r="D90" s="218"/>
      <c r="E90" s="539"/>
      <c r="F90" s="277"/>
      <c r="G90" s="403">
        <f>G91+G92</f>
        <v>3</v>
      </c>
      <c r="H90" s="537">
        <f t="shared" si="4"/>
        <v>90</v>
      </c>
      <c r="I90" s="218"/>
      <c r="J90" s="222"/>
      <c r="K90" s="218"/>
      <c r="L90" s="218"/>
      <c r="M90" s="223"/>
      <c r="N90" s="164"/>
      <c r="O90" s="1395"/>
      <c r="P90" s="1396"/>
      <c r="Q90" s="146"/>
      <c r="R90" s="1395"/>
      <c r="S90" s="1396"/>
      <c r="T90" s="228"/>
      <c r="U90" s="212"/>
      <c r="V90" s="212"/>
      <c r="AD90" s="31">
        <v>1</v>
      </c>
    </row>
    <row r="91" spans="1:22" ht="15.75">
      <c r="A91" s="148"/>
      <c r="B91" s="608" t="s">
        <v>46</v>
      </c>
      <c r="C91" s="149"/>
      <c r="D91" s="150"/>
      <c r="E91" s="93"/>
      <c r="F91" s="96"/>
      <c r="G91" s="73">
        <v>1</v>
      </c>
      <c r="H91" s="97">
        <f t="shared" si="4"/>
        <v>30</v>
      </c>
      <c r="I91" s="224"/>
      <c r="J91" s="225"/>
      <c r="K91" s="224"/>
      <c r="L91" s="224"/>
      <c r="M91" s="387"/>
      <c r="N91" s="98"/>
      <c r="O91" s="1313"/>
      <c r="P91" s="1314"/>
      <c r="Q91" s="386"/>
      <c r="R91" s="1313"/>
      <c r="S91" s="1314"/>
      <c r="T91" s="108"/>
      <c r="U91" s="383"/>
      <c r="V91" s="383"/>
    </row>
    <row r="92" spans="1:30" ht="16.5" thickBot="1">
      <c r="A92" s="154" t="s">
        <v>141</v>
      </c>
      <c r="B92" s="603" t="s">
        <v>47</v>
      </c>
      <c r="C92" s="175"/>
      <c r="D92" s="364">
        <v>1</v>
      </c>
      <c r="E92" s="213"/>
      <c r="F92" s="520"/>
      <c r="G92" s="410">
        <v>2</v>
      </c>
      <c r="H92" s="99">
        <f t="shared" si="4"/>
        <v>60</v>
      </c>
      <c r="I92" s="190">
        <v>4</v>
      </c>
      <c r="J92" s="214">
        <v>4</v>
      </c>
      <c r="K92" s="190"/>
      <c r="L92" s="190"/>
      <c r="M92" s="385">
        <f>H92-I92</f>
        <v>56</v>
      </c>
      <c r="N92" s="102" t="s">
        <v>111</v>
      </c>
      <c r="O92" s="1337"/>
      <c r="P92" s="1338"/>
      <c r="Q92" s="103"/>
      <c r="R92" s="1313"/>
      <c r="S92" s="1314"/>
      <c r="T92" s="109"/>
      <c r="U92" s="216"/>
      <c r="V92" s="216"/>
      <c r="W92" s="31">
        <v>1</v>
      </c>
      <c r="AD92" s="31">
        <v>1</v>
      </c>
    </row>
    <row r="93" spans="1:30" ht="15.75">
      <c r="A93" s="67" t="s">
        <v>142</v>
      </c>
      <c r="B93" s="607" t="s">
        <v>52</v>
      </c>
      <c r="C93" s="543"/>
      <c r="D93" s="545"/>
      <c r="E93" s="539"/>
      <c r="F93" s="544"/>
      <c r="G93" s="403">
        <v>3</v>
      </c>
      <c r="H93" s="537">
        <f t="shared" si="4"/>
        <v>90</v>
      </c>
      <c r="I93" s="38"/>
      <c r="J93" s="40"/>
      <c r="K93" s="38"/>
      <c r="L93" s="38"/>
      <c r="M93" s="223"/>
      <c r="N93" s="164"/>
      <c r="O93" s="1395"/>
      <c r="P93" s="1396"/>
      <c r="Q93" s="173"/>
      <c r="R93" s="1404"/>
      <c r="S93" s="1405"/>
      <c r="T93" s="256"/>
      <c r="U93" s="212"/>
      <c r="V93" s="212"/>
      <c r="AD93" s="31">
        <v>4</v>
      </c>
    </row>
    <row r="94" spans="1:22" ht="15.75">
      <c r="A94" s="148"/>
      <c r="B94" s="608" t="s">
        <v>46</v>
      </c>
      <c r="C94" s="149"/>
      <c r="D94" s="150"/>
      <c r="E94" s="93"/>
      <c r="F94" s="96"/>
      <c r="G94" s="73">
        <v>1</v>
      </c>
      <c r="H94" s="97">
        <f t="shared" si="4"/>
        <v>30</v>
      </c>
      <c r="I94" s="179"/>
      <c r="J94" s="50"/>
      <c r="K94" s="179"/>
      <c r="L94" s="179"/>
      <c r="M94" s="387"/>
      <c r="N94" s="98"/>
      <c r="O94" s="1313"/>
      <c r="P94" s="1314"/>
      <c r="Q94" s="386"/>
      <c r="R94" s="1313"/>
      <c r="S94" s="1314"/>
      <c r="T94" s="108"/>
      <c r="U94" s="383"/>
      <c r="V94" s="383"/>
    </row>
    <row r="95" spans="1:30" ht="16.5" thickBot="1">
      <c r="A95" s="154" t="s">
        <v>143</v>
      </c>
      <c r="B95" s="603" t="s">
        <v>47</v>
      </c>
      <c r="C95" s="155"/>
      <c r="D95" s="364">
        <v>4</v>
      </c>
      <c r="E95" s="213"/>
      <c r="F95" s="520"/>
      <c r="G95" s="410">
        <v>2</v>
      </c>
      <c r="H95" s="99">
        <f t="shared" si="4"/>
        <v>60</v>
      </c>
      <c r="I95" s="190">
        <v>4</v>
      </c>
      <c r="J95" s="214">
        <v>4</v>
      </c>
      <c r="K95" s="190"/>
      <c r="L95" s="190"/>
      <c r="M95" s="385">
        <f>H95-I95</f>
        <v>56</v>
      </c>
      <c r="N95" s="102"/>
      <c r="O95" s="1337"/>
      <c r="P95" s="1338"/>
      <c r="Q95" s="103"/>
      <c r="R95" s="1337" t="s">
        <v>111</v>
      </c>
      <c r="S95" s="1338"/>
      <c r="T95" s="109"/>
      <c r="U95" s="216"/>
      <c r="V95" s="216"/>
      <c r="W95" s="31">
        <v>2</v>
      </c>
      <c r="AD95" s="31">
        <v>4</v>
      </c>
    </row>
    <row r="96" spans="1:30" ht="15.75">
      <c r="A96" s="67" t="s">
        <v>144</v>
      </c>
      <c r="B96" s="607" t="s">
        <v>30</v>
      </c>
      <c r="C96" s="543"/>
      <c r="D96" s="545"/>
      <c r="E96" s="539"/>
      <c r="F96" s="544"/>
      <c r="G96" s="403">
        <f>G97+G98</f>
        <v>4</v>
      </c>
      <c r="H96" s="537">
        <f t="shared" si="4"/>
        <v>120</v>
      </c>
      <c r="I96" s="38"/>
      <c r="J96" s="40"/>
      <c r="K96" s="38"/>
      <c r="L96" s="38"/>
      <c r="M96" s="223"/>
      <c r="N96" s="164"/>
      <c r="O96" s="1395"/>
      <c r="P96" s="1396"/>
      <c r="Q96" s="146"/>
      <c r="R96" s="1395"/>
      <c r="S96" s="1396"/>
      <c r="T96" s="228"/>
      <c r="U96" s="212"/>
      <c r="V96" s="212"/>
      <c r="AD96" s="31">
        <v>3</v>
      </c>
    </row>
    <row r="97" spans="1:22" ht="15.75">
      <c r="A97" s="148"/>
      <c r="B97" s="608" t="s">
        <v>46</v>
      </c>
      <c r="C97" s="149"/>
      <c r="D97" s="150"/>
      <c r="E97" s="93"/>
      <c r="F97" s="96"/>
      <c r="G97" s="73">
        <v>1</v>
      </c>
      <c r="H97" s="97">
        <f t="shared" si="4"/>
        <v>30</v>
      </c>
      <c r="I97" s="179"/>
      <c r="J97" s="50"/>
      <c r="K97" s="179"/>
      <c r="L97" s="179"/>
      <c r="M97" s="387"/>
      <c r="N97" s="98"/>
      <c r="O97" s="1313"/>
      <c r="P97" s="1314"/>
      <c r="Q97" s="386"/>
      <c r="R97" s="1313"/>
      <c r="S97" s="1314"/>
      <c r="T97" s="108"/>
      <c r="U97" s="383"/>
      <c r="V97" s="383"/>
    </row>
    <row r="98" spans="1:30" ht="16.5" thickBot="1">
      <c r="A98" s="154" t="s">
        <v>145</v>
      </c>
      <c r="B98" s="603" t="s">
        <v>47</v>
      </c>
      <c r="C98" s="175">
        <v>3</v>
      </c>
      <c r="D98" s="156"/>
      <c r="E98" s="213"/>
      <c r="F98" s="520"/>
      <c r="G98" s="410">
        <v>3</v>
      </c>
      <c r="H98" s="99">
        <f t="shared" si="4"/>
        <v>90</v>
      </c>
      <c r="I98" s="190">
        <v>6</v>
      </c>
      <c r="J98" s="214">
        <v>4</v>
      </c>
      <c r="K98" s="190"/>
      <c r="L98" s="190">
        <v>2</v>
      </c>
      <c r="M98" s="385">
        <f>H98-I98</f>
        <v>84</v>
      </c>
      <c r="N98" s="102"/>
      <c r="O98" s="1337"/>
      <c r="P98" s="1338"/>
      <c r="Q98" s="103" t="s">
        <v>192</v>
      </c>
      <c r="R98" s="1337"/>
      <c r="S98" s="1338"/>
      <c r="T98" s="109"/>
      <c r="U98" s="216"/>
      <c r="V98" s="216"/>
      <c r="W98" s="31">
        <v>2</v>
      </c>
      <c r="AD98" s="31">
        <v>3</v>
      </c>
    </row>
    <row r="99" spans="1:30" ht="15.75">
      <c r="A99" s="236" t="s">
        <v>146</v>
      </c>
      <c r="B99" s="631" t="s">
        <v>269</v>
      </c>
      <c r="C99" s="237"/>
      <c r="D99" s="278"/>
      <c r="E99" s="540"/>
      <c r="F99" s="240"/>
      <c r="G99" s="541">
        <f>G100+G101</f>
        <v>4.5</v>
      </c>
      <c r="H99" s="542">
        <f t="shared" si="4"/>
        <v>135</v>
      </c>
      <c r="I99" s="241"/>
      <c r="J99" s="242"/>
      <c r="K99" s="241"/>
      <c r="L99" s="241"/>
      <c r="M99" s="243"/>
      <c r="N99" s="244"/>
      <c r="O99" s="1395"/>
      <c r="P99" s="1396"/>
      <c r="Q99" s="169"/>
      <c r="R99" s="1395"/>
      <c r="S99" s="1396"/>
      <c r="T99" s="139"/>
      <c r="U99" s="212"/>
      <c r="V99" s="212"/>
      <c r="AD99" s="31">
        <v>5</v>
      </c>
    </row>
    <row r="100" spans="1:22" ht="15.75">
      <c r="A100" s="148"/>
      <c r="B100" s="612" t="s">
        <v>46</v>
      </c>
      <c r="C100" s="167"/>
      <c r="D100" s="150"/>
      <c r="E100" s="93"/>
      <c r="F100" s="96"/>
      <c r="G100" s="422">
        <v>1</v>
      </c>
      <c r="H100" s="97">
        <f t="shared" si="4"/>
        <v>30</v>
      </c>
      <c r="I100" s="224"/>
      <c r="J100" s="246"/>
      <c r="K100" s="224"/>
      <c r="L100" s="224"/>
      <c r="M100" s="247"/>
      <c r="N100" s="386"/>
      <c r="O100" s="1313"/>
      <c r="P100" s="1314"/>
      <c r="Q100" s="98"/>
      <c r="R100" s="1313"/>
      <c r="S100" s="1314"/>
      <c r="T100" s="108"/>
      <c r="U100" s="383"/>
      <c r="V100" s="383"/>
    </row>
    <row r="101" spans="1:30" ht="16.5" thickBot="1">
      <c r="A101" s="526" t="s">
        <v>206</v>
      </c>
      <c r="B101" s="624" t="s">
        <v>47</v>
      </c>
      <c r="C101" s="521">
        <v>5</v>
      </c>
      <c r="D101" s="525"/>
      <c r="E101" s="250"/>
      <c r="F101" s="523"/>
      <c r="G101" s="551">
        <v>3.5</v>
      </c>
      <c r="H101" s="251">
        <f>G101*30</f>
        <v>105</v>
      </c>
      <c r="I101" s="195">
        <f>J101+K101+L101</f>
        <v>10</v>
      </c>
      <c r="J101" s="214">
        <v>8</v>
      </c>
      <c r="K101" s="252"/>
      <c r="L101" s="252">
        <v>2</v>
      </c>
      <c r="M101" s="196">
        <f>H101-I101</f>
        <v>95</v>
      </c>
      <c r="N101" s="146"/>
      <c r="O101" s="1337"/>
      <c r="P101" s="1338"/>
      <c r="Q101" s="102"/>
      <c r="R101" s="1337"/>
      <c r="S101" s="1338"/>
      <c r="T101" s="109" t="s">
        <v>190</v>
      </c>
      <c r="U101" s="216"/>
      <c r="V101" s="216"/>
      <c r="W101" s="31">
        <v>3</v>
      </c>
      <c r="AD101" s="31">
        <v>5</v>
      </c>
    </row>
    <row r="102" spans="1:30" ht="32.25" thickBot="1">
      <c r="A102" s="67" t="s">
        <v>147</v>
      </c>
      <c r="B102" s="625" t="s">
        <v>266</v>
      </c>
      <c r="C102" s="280" t="s">
        <v>233</v>
      </c>
      <c r="D102" s="281"/>
      <c r="E102" s="219"/>
      <c r="F102" s="68"/>
      <c r="G102" s="403">
        <v>5</v>
      </c>
      <c r="H102" s="542">
        <f t="shared" si="4"/>
        <v>150</v>
      </c>
      <c r="I102" s="101">
        <f>J102+K102+L102</f>
        <v>8</v>
      </c>
      <c r="J102" s="270">
        <v>8</v>
      </c>
      <c r="K102" s="282"/>
      <c r="L102" s="282"/>
      <c r="M102" s="271">
        <f>H102-I102</f>
        <v>142</v>
      </c>
      <c r="N102" s="245"/>
      <c r="O102" s="1350"/>
      <c r="P102" s="1351"/>
      <c r="Q102" s="283"/>
      <c r="R102" s="1350"/>
      <c r="S102" s="1351"/>
      <c r="T102" s="233"/>
      <c r="U102" s="234" t="s">
        <v>227</v>
      </c>
      <c r="V102" s="234"/>
      <c r="W102" s="31">
        <v>3</v>
      </c>
      <c r="AD102" s="31">
        <v>6</v>
      </c>
    </row>
    <row r="103" spans="1:30" ht="15.75">
      <c r="A103" s="236" t="s">
        <v>148</v>
      </c>
      <c r="B103" s="623" t="s">
        <v>177</v>
      </c>
      <c r="C103" s="548"/>
      <c r="D103" s="549"/>
      <c r="E103" s="540"/>
      <c r="F103" s="550"/>
      <c r="G103" s="541">
        <f>G104+G105</f>
        <v>7</v>
      </c>
      <c r="H103" s="542">
        <f>G103*30</f>
        <v>210</v>
      </c>
      <c r="I103" s="241"/>
      <c r="J103" s="242"/>
      <c r="K103" s="241"/>
      <c r="L103" s="241"/>
      <c r="M103" s="243"/>
      <c r="N103" s="244"/>
      <c r="O103" s="1395"/>
      <c r="P103" s="1396"/>
      <c r="Q103" s="169"/>
      <c r="R103" s="1395"/>
      <c r="S103" s="1396"/>
      <c r="T103" s="139"/>
      <c r="U103" s="212"/>
      <c r="V103" s="212"/>
      <c r="AD103" s="31">
        <v>3</v>
      </c>
    </row>
    <row r="104" spans="1:22" ht="15.75">
      <c r="A104" s="148"/>
      <c r="B104" s="612" t="s">
        <v>46</v>
      </c>
      <c r="C104" s="284"/>
      <c r="D104" s="285"/>
      <c r="E104" s="93"/>
      <c r="F104" s="62"/>
      <c r="G104" s="422">
        <v>1</v>
      </c>
      <c r="H104" s="97">
        <f>G104*30</f>
        <v>30</v>
      </c>
      <c r="I104" s="224"/>
      <c r="J104" s="246"/>
      <c r="K104" s="224"/>
      <c r="L104" s="224"/>
      <c r="M104" s="247"/>
      <c r="N104" s="386"/>
      <c r="O104" s="1313"/>
      <c r="P104" s="1314"/>
      <c r="Q104" s="98"/>
      <c r="R104" s="1313"/>
      <c r="S104" s="1314"/>
      <c r="T104" s="108"/>
      <c r="U104" s="383"/>
      <c r="V104" s="383"/>
    </row>
    <row r="105" spans="1:30" ht="16.5" thickBot="1">
      <c r="A105" s="526" t="s">
        <v>207</v>
      </c>
      <c r="B105" s="624" t="s">
        <v>47</v>
      </c>
      <c r="C105" s="286">
        <v>3</v>
      </c>
      <c r="D105" s="287"/>
      <c r="E105" s="250"/>
      <c r="F105" s="288"/>
      <c r="G105" s="551">
        <v>6</v>
      </c>
      <c r="H105" s="251">
        <f>G105*30</f>
        <v>180</v>
      </c>
      <c r="I105" s="252">
        <v>12</v>
      </c>
      <c r="J105" s="214">
        <v>8</v>
      </c>
      <c r="K105" s="252"/>
      <c r="L105" s="252">
        <v>4</v>
      </c>
      <c r="M105" s="196">
        <f>H105-I105</f>
        <v>168</v>
      </c>
      <c r="N105" s="289"/>
      <c r="O105" s="1313"/>
      <c r="P105" s="1314"/>
      <c r="Q105" s="102" t="s">
        <v>191</v>
      </c>
      <c r="R105" s="1337"/>
      <c r="S105" s="1338"/>
      <c r="T105" s="109"/>
      <c r="U105" s="216"/>
      <c r="V105" s="216"/>
      <c r="W105" s="31">
        <v>2</v>
      </c>
      <c r="AD105" s="31">
        <v>3</v>
      </c>
    </row>
    <row r="106" spans="1:23" ht="16.5" thickBot="1">
      <c r="A106" s="1247" t="s">
        <v>149</v>
      </c>
      <c r="B106" s="1248"/>
      <c r="C106" s="1248"/>
      <c r="D106" s="1248"/>
      <c r="E106" s="1248"/>
      <c r="F106" s="1249"/>
      <c r="G106" s="290">
        <f>G53+G57+G58+G62+G65+G66+G69+G72+G75+G79+G82+G86+G90+G93+G96+G99+G102+G103</f>
        <v>101.5</v>
      </c>
      <c r="H106" s="290">
        <f>G106*30</f>
        <v>3045</v>
      </c>
      <c r="I106" s="138"/>
      <c r="J106" s="138"/>
      <c r="K106" s="138"/>
      <c r="L106" s="138"/>
      <c r="M106" s="292"/>
      <c r="N106" s="198"/>
      <c r="O106" s="1406"/>
      <c r="P106" s="1407"/>
      <c r="Q106" s="198"/>
      <c r="R106" s="1350"/>
      <c r="S106" s="1351"/>
      <c r="T106" s="293"/>
      <c r="U106" s="294"/>
      <c r="V106" s="294"/>
      <c r="W106" s="31">
        <f>30*G106</f>
        <v>3045</v>
      </c>
    </row>
    <row r="107" spans="1:23" ht="16.5" thickBot="1">
      <c r="A107" s="1348" t="s">
        <v>56</v>
      </c>
      <c r="B107" s="1349"/>
      <c r="C107" s="126"/>
      <c r="D107" s="126"/>
      <c r="E107" s="126"/>
      <c r="F107" s="127"/>
      <c r="G107" s="295">
        <f>G54+G59+G63+G67+G70+G73+G76+G77+G80+G83+G87+G91+G94+G97+G100+G104</f>
        <v>29.5</v>
      </c>
      <c r="H107" s="552">
        <f>G107*30</f>
        <v>885</v>
      </c>
      <c r="I107" s="203"/>
      <c r="J107" s="203"/>
      <c r="K107" s="203"/>
      <c r="L107" s="203"/>
      <c r="M107" s="204"/>
      <c r="N107" s="388"/>
      <c r="O107" s="1413"/>
      <c r="P107" s="1414"/>
      <c r="Q107" s="388"/>
      <c r="R107" s="1415"/>
      <c r="S107" s="1416"/>
      <c r="T107" s="396"/>
      <c r="U107" s="434"/>
      <c r="V107" s="434"/>
      <c r="W107" s="31">
        <f>30*G107</f>
        <v>885</v>
      </c>
    </row>
    <row r="108" spans="1:23" ht="16.5" thickBot="1">
      <c r="A108" s="1287" t="s">
        <v>47</v>
      </c>
      <c r="B108" s="1288"/>
      <c r="C108" s="205"/>
      <c r="D108" s="134"/>
      <c r="E108" s="134"/>
      <c r="F108" s="206"/>
      <c r="G108" s="512">
        <f>G55+G56+G57+G60+G61+G64+G65+G68+G71+G74+G78+G81+G84+G85+G88+G89+G92+G95+G98+G101+G102+G105</f>
        <v>72</v>
      </c>
      <c r="H108" s="553">
        <f>H105+H102+H101+H98+H95+H92+H89+H88+H85+H84+H81+H78+H74+H71+H68+H65+H64+H61+H60+H57+H56+H55</f>
        <v>2160</v>
      </c>
      <c r="I108" s="554">
        <f>I55+I56+I57+I60+I61+I64+I65+I68+I71+I74+I78+I81+I84+I85+I88+I89+I92+I95+I98+I101+I102+I105</f>
        <v>144</v>
      </c>
      <c r="J108" s="554">
        <f>J55+J56+J57+J60+J61+J64+J65+J68+J71+J74+J78+J81+J84+J85+J88+J89+J92+J95+J98+J101+J102+J105</f>
        <v>108</v>
      </c>
      <c r="K108" s="554">
        <f>K55+K56+K57+K60+K61+K64+K65+K68+K71+K74+K78+K81+K84+K85+K88+K89+K92+K95+K98+K101+K102+K105</f>
        <v>0</v>
      </c>
      <c r="L108" s="554">
        <f>L55+L56+L57+L60+L61+L64+L65+L68+L71+L74+L78+L81+L84+L85+L88+L89+L92+L95+L98+L101+L102+L105</f>
        <v>36</v>
      </c>
      <c r="M108" s="554">
        <f>M55+M56+M57+M60+M61+M64+M65+M68+M71+M74+M78+M81+M84+M85+M88+M89+M92+M95+M98+M101+M102+M105</f>
        <v>2016</v>
      </c>
      <c r="N108" s="555" t="s">
        <v>111</v>
      </c>
      <c r="O108" s="1419" t="s">
        <v>190</v>
      </c>
      <c r="P108" s="1420"/>
      <c r="Q108" s="555" t="s">
        <v>197</v>
      </c>
      <c r="R108" s="1419" t="s">
        <v>198</v>
      </c>
      <c r="S108" s="1420"/>
      <c r="T108" s="556" t="s">
        <v>228</v>
      </c>
      <c r="U108" s="556" t="s">
        <v>198</v>
      </c>
      <c r="V108" s="555"/>
      <c r="W108" s="31">
        <f>30*G108</f>
        <v>2160</v>
      </c>
    </row>
    <row r="109" spans="1:22" ht="4.5" customHeight="1" thickBot="1">
      <c r="A109" s="208"/>
      <c r="B109" s="5"/>
      <c r="C109" s="31"/>
      <c r="D109" s="31"/>
      <c r="E109" s="31"/>
      <c r="F109" s="31"/>
      <c r="N109" s="31"/>
      <c r="O109" s="31"/>
      <c r="P109" s="31"/>
      <c r="Q109" s="31"/>
      <c r="R109" s="31"/>
      <c r="S109" s="31"/>
      <c r="T109" s="31"/>
      <c r="U109" s="31"/>
      <c r="V109" s="209"/>
    </row>
    <row r="110" spans="1:22" ht="16.5" thickBot="1">
      <c r="A110" s="1281" t="s">
        <v>202</v>
      </c>
      <c r="B110" s="1417"/>
      <c r="C110" s="1417"/>
      <c r="D110" s="1417"/>
      <c r="E110" s="1417"/>
      <c r="F110" s="1417"/>
      <c r="G110" s="1417"/>
      <c r="H110" s="1417"/>
      <c r="I110" s="1417"/>
      <c r="J110" s="1417"/>
      <c r="K110" s="1417"/>
      <c r="L110" s="1417"/>
      <c r="M110" s="1417"/>
      <c r="N110" s="1417"/>
      <c r="O110" s="1417"/>
      <c r="P110" s="1417"/>
      <c r="Q110" s="1417"/>
      <c r="R110" s="1417"/>
      <c r="S110" s="1417"/>
      <c r="T110" s="1417"/>
      <c r="U110" s="1417"/>
      <c r="V110" s="1418"/>
    </row>
    <row r="111" spans="1:22" ht="16.5" hidden="1" thickBot="1">
      <c r="A111" s="1306" t="s">
        <v>203</v>
      </c>
      <c r="B111" s="1307"/>
      <c r="C111" s="1307"/>
      <c r="D111" s="1307"/>
      <c r="E111" s="1307"/>
      <c r="F111" s="1307"/>
      <c r="G111" s="1307"/>
      <c r="H111" s="1307"/>
      <c r="I111" s="1307"/>
      <c r="J111" s="1307"/>
      <c r="K111" s="1307"/>
      <c r="L111" s="1307"/>
      <c r="M111" s="1307"/>
      <c r="N111" s="1307"/>
      <c r="O111" s="1307"/>
      <c r="P111" s="1307"/>
      <c r="Q111" s="1307"/>
      <c r="R111" s="1307"/>
      <c r="S111" s="1307"/>
      <c r="T111" s="1307"/>
      <c r="U111" s="1307"/>
      <c r="V111" s="1308"/>
    </row>
    <row r="112" spans="1:22" ht="15.75" hidden="1">
      <c r="A112" s="1346"/>
      <c r="B112" s="1347"/>
      <c r="C112" s="394"/>
      <c r="D112" s="297"/>
      <c r="E112" s="297"/>
      <c r="F112" s="61"/>
      <c r="G112" s="298"/>
      <c r="H112" s="60"/>
      <c r="I112" s="299"/>
      <c r="J112" s="299"/>
      <c r="K112" s="299"/>
      <c r="L112" s="299"/>
      <c r="M112" s="300"/>
      <c r="N112" s="301"/>
      <c r="O112" s="1311"/>
      <c r="P112" s="1312"/>
      <c r="Q112" s="301"/>
      <c r="R112" s="1311"/>
      <c r="S112" s="1312"/>
      <c r="T112" s="301"/>
      <c r="U112" s="114"/>
      <c r="V112" s="114"/>
    </row>
    <row r="113" spans="1:22" ht="15.75" hidden="1">
      <c r="A113" s="178"/>
      <c r="B113" s="632"/>
      <c r="C113" s="165"/>
      <c r="D113" s="183"/>
      <c r="E113" s="183"/>
      <c r="F113" s="62"/>
      <c r="G113" s="264"/>
      <c r="H113" s="70"/>
      <c r="I113" s="226"/>
      <c r="J113" s="226"/>
      <c r="K113" s="226"/>
      <c r="L113" s="226"/>
      <c r="M113" s="247"/>
      <c r="N113" s="302"/>
      <c r="O113" s="1313"/>
      <c r="P113" s="1314"/>
      <c r="Q113" s="302"/>
      <c r="R113" s="1313"/>
      <c r="S113" s="1314"/>
      <c r="T113" s="302"/>
      <c r="U113" s="153"/>
      <c r="V113" s="153"/>
    </row>
    <row r="114" spans="1:22" ht="15.75" hidden="1">
      <c r="A114" s="178"/>
      <c r="B114" s="632"/>
      <c r="C114" s="165"/>
      <c r="D114" s="183"/>
      <c r="E114" s="183"/>
      <c r="F114" s="62"/>
      <c r="G114" s="264"/>
      <c r="H114" s="70"/>
      <c r="I114" s="226"/>
      <c r="J114" s="226"/>
      <c r="K114" s="226"/>
      <c r="L114" s="226"/>
      <c r="M114" s="247"/>
      <c r="N114" s="302"/>
      <c r="O114" s="1313"/>
      <c r="P114" s="1314"/>
      <c r="Q114" s="302"/>
      <c r="R114" s="1313"/>
      <c r="S114" s="1314"/>
      <c r="T114" s="302"/>
      <c r="U114" s="153"/>
      <c r="V114" s="153"/>
    </row>
    <row r="115" spans="1:22" ht="15.75" hidden="1">
      <c r="A115" s="178"/>
      <c r="B115" s="632"/>
      <c r="C115" s="165"/>
      <c r="D115" s="183"/>
      <c r="E115" s="183"/>
      <c r="F115" s="62"/>
      <c r="G115" s="264"/>
      <c r="H115" s="70"/>
      <c r="I115" s="226"/>
      <c r="J115" s="226"/>
      <c r="K115" s="226"/>
      <c r="L115" s="226"/>
      <c r="M115" s="247"/>
      <c r="N115" s="302"/>
      <c r="O115" s="1313"/>
      <c r="P115" s="1314"/>
      <c r="Q115" s="302"/>
      <c r="R115" s="1313"/>
      <c r="S115" s="1314"/>
      <c r="T115" s="302"/>
      <c r="U115" s="153"/>
      <c r="V115" s="153"/>
    </row>
    <row r="116" spans="1:22" ht="16.5" hidden="1" thickBot="1">
      <c r="A116" s="178"/>
      <c r="B116" s="633"/>
      <c r="C116" s="303"/>
      <c r="D116" s="304"/>
      <c r="E116" s="304"/>
      <c r="F116" s="66"/>
      <c r="G116" s="305"/>
      <c r="H116" s="65"/>
      <c r="I116" s="269"/>
      <c r="J116" s="269"/>
      <c r="K116" s="269"/>
      <c r="L116" s="269"/>
      <c r="M116" s="306"/>
      <c r="N116" s="307"/>
      <c r="O116" s="1337"/>
      <c r="P116" s="1338"/>
      <c r="Q116" s="308"/>
      <c r="R116" s="1337"/>
      <c r="S116" s="1338"/>
      <c r="T116" s="308"/>
      <c r="U116" s="159"/>
      <c r="V116" s="159"/>
    </row>
    <row r="117" spans="1:22" ht="16.5" hidden="1" thickBot="1">
      <c r="A117" s="1297"/>
      <c r="B117" s="1299"/>
      <c r="C117" s="1299"/>
      <c r="D117" s="1299"/>
      <c r="E117" s="1299"/>
      <c r="F117" s="1298"/>
      <c r="G117" s="290"/>
      <c r="H117" s="291"/>
      <c r="I117" s="138"/>
      <c r="J117" s="138"/>
      <c r="K117" s="138"/>
      <c r="L117" s="138"/>
      <c r="M117" s="292"/>
      <c r="N117" s="309"/>
      <c r="O117" s="1350"/>
      <c r="P117" s="1351"/>
      <c r="Q117" s="309"/>
      <c r="R117" s="1350"/>
      <c r="S117" s="1351"/>
      <c r="T117" s="309"/>
      <c r="U117" s="310"/>
      <c r="V117" s="310"/>
    </row>
    <row r="118" spans="1:22" ht="16.5" hidden="1" thickBot="1">
      <c r="A118" s="1348"/>
      <c r="B118" s="1349"/>
      <c r="C118" s="126"/>
      <c r="D118" s="126"/>
      <c r="E118" s="126"/>
      <c r="F118" s="127"/>
      <c r="G118" s="295"/>
      <c r="H118" s="296"/>
      <c r="I118" s="203"/>
      <c r="J118" s="203"/>
      <c r="K118" s="203"/>
      <c r="L118" s="203"/>
      <c r="M118" s="204"/>
      <c r="N118" s="311"/>
      <c r="O118" s="1341"/>
      <c r="P118" s="1342"/>
      <c r="Q118" s="311"/>
      <c r="R118" s="1341"/>
      <c r="S118" s="1342"/>
      <c r="T118" s="309"/>
      <c r="U118" s="115"/>
      <c r="V118" s="115"/>
    </row>
    <row r="119" spans="1:22" ht="15" customHeight="1" hidden="1" thickBot="1">
      <c r="A119" s="1287"/>
      <c r="B119" s="1288"/>
      <c r="C119" s="205"/>
      <c r="D119" s="134"/>
      <c r="E119" s="134"/>
      <c r="F119" s="137"/>
      <c r="G119" s="312"/>
      <c r="H119" s="313"/>
      <c r="I119" s="138"/>
      <c r="J119" s="138"/>
      <c r="K119" s="138"/>
      <c r="L119" s="138"/>
      <c r="M119" s="292"/>
      <c r="N119" s="309"/>
      <c r="O119" s="1339"/>
      <c r="P119" s="1340"/>
      <c r="Q119" s="309"/>
      <c r="R119" s="1339"/>
      <c r="S119" s="1340"/>
      <c r="T119" s="314"/>
      <c r="U119" s="114"/>
      <c r="V119" s="114"/>
    </row>
    <row r="120" spans="1:22" ht="16.5" thickBot="1">
      <c r="A120" s="1306" t="s">
        <v>204</v>
      </c>
      <c r="B120" s="1307"/>
      <c r="C120" s="1307"/>
      <c r="D120" s="1307"/>
      <c r="E120" s="1307"/>
      <c r="F120" s="1307"/>
      <c r="G120" s="1307"/>
      <c r="H120" s="1307"/>
      <c r="I120" s="1307"/>
      <c r="J120" s="1307"/>
      <c r="K120" s="1307"/>
      <c r="L120" s="1307"/>
      <c r="M120" s="1307"/>
      <c r="N120" s="1307"/>
      <c r="O120" s="1307"/>
      <c r="P120" s="1307"/>
      <c r="Q120" s="1307"/>
      <c r="R120" s="1307"/>
      <c r="S120" s="1307"/>
      <c r="T120" s="1307"/>
      <c r="U120" s="1329"/>
      <c r="V120" s="1330"/>
    </row>
    <row r="121" spans="1:81" s="6" customFormat="1" ht="15.75">
      <c r="A121" s="315" t="s">
        <v>186</v>
      </c>
      <c r="B121" s="604" t="s">
        <v>35</v>
      </c>
      <c r="C121" s="60"/>
      <c r="D121" s="48"/>
      <c r="E121" s="210"/>
      <c r="F121" s="144"/>
      <c r="G121" s="316">
        <f>G122+G123</f>
        <v>4</v>
      </c>
      <c r="H121" s="317">
        <f aca="true" t="shared" si="5" ref="H121:H128">G121*30</f>
        <v>120</v>
      </c>
      <c r="I121" s="210"/>
      <c r="J121" s="50"/>
      <c r="K121" s="48"/>
      <c r="L121" s="48"/>
      <c r="M121" s="300"/>
      <c r="N121" s="145"/>
      <c r="O121" s="1311"/>
      <c r="P121" s="1312"/>
      <c r="Q121" s="146"/>
      <c r="R121" s="1311"/>
      <c r="S121" s="1312"/>
      <c r="T121" s="228"/>
      <c r="U121" s="299"/>
      <c r="V121" s="299"/>
      <c r="W121" s="15"/>
      <c r="X121" s="365" t="s">
        <v>256</v>
      </c>
      <c r="Y121" s="376"/>
      <c r="Z121" s="15"/>
      <c r="AA121" s="31"/>
      <c r="AB121" s="31"/>
      <c r="AC121" s="31"/>
      <c r="AD121" s="31">
        <v>3</v>
      </c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</row>
    <row r="122" spans="1:81" s="6" customFormat="1" ht="15.75">
      <c r="A122" s="148"/>
      <c r="B122" s="608" t="s">
        <v>46</v>
      </c>
      <c r="C122" s="149"/>
      <c r="D122" s="150"/>
      <c r="E122" s="150"/>
      <c r="F122" s="152"/>
      <c r="G122" s="73">
        <v>1.5</v>
      </c>
      <c r="H122" s="318">
        <f t="shared" si="5"/>
        <v>45</v>
      </c>
      <c r="I122" s="381"/>
      <c r="J122" s="389"/>
      <c r="K122" s="179"/>
      <c r="L122" s="179"/>
      <c r="M122" s="75"/>
      <c r="N122" s="98"/>
      <c r="O122" s="1313"/>
      <c r="P122" s="1314"/>
      <c r="Q122" s="386"/>
      <c r="R122" s="1313"/>
      <c r="S122" s="1314"/>
      <c r="T122" s="108"/>
      <c r="U122" s="383"/>
      <c r="V122" s="383"/>
      <c r="W122" s="15"/>
      <c r="X122" s="365" t="s">
        <v>257</v>
      </c>
      <c r="Y122" s="376">
        <f>G123</f>
        <v>2.5</v>
      </c>
      <c r="Z122" s="15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</row>
    <row r="123" spans="1:81" s="6" customFormat="1" ht="16.5" thickBot="1">
      <c r="A123" s="229" t="s">
        <v>187</v>
      </c>
      <c r="B123" s="603" t="s">
        <v>47</v>
      </c>
      <c r="C123" s="230"/>
      <c r="D123" s="235">
        <v>3</v>
      </c>
      <c r="E123" s="231"/>
      <c r="F123" s="158"/>
      <c r="G123" s="410">
        <v>2.5</v>
      </c>
      <c r="H123" s="319">
        <f t="shared" si="5"/>
        <v>75</v>
      </c>
      <c r="I123" s="113">
        <v>4</v>
      </c>
      <c r="J123" s="57">
        <v>4</v>
      </c>
      <c r="K123" s="54"/>
      <c r="L123" s="54"/>
      <c r="M123" s="320">
        <f>H123-I123</f>
        <v>71</v>
      </c>
      <c r="N123" s="102"/>
      <c r="O123" s="1337"/>
      <c r="P123" s="1338"/>
      <c r="Q123" s="103" t="s">
        <v>111</v>
      </c>
      <c r="R123" s="1337"/>
      <c r="S123" s="1338"/>
      <c r="T123" s="109"/>
      <c r="U123" s="216"/>
      <c r="V123" s="216"/>
      <c r="W123" s="15"/>
      <c r="X123" s="365" t="s">
        <v>258</v>
      </c>
      <c r="Y123" s="376">
        <f>G126</f>
        <v>3</v>
      </c>
      <c r="Z123" s="15"/>
      <c r="AA123" s="31"/>
      <c r="AB123" s="31"/>
      <c r="AC123" s="31"/>
      <c r="AD123" s="31">
        <v>3</v>
      </c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</row>
    <row r="124" spans="1:81" s="6" customFormat="1" ht="15.75">
      <c r="A124" s="170" t="s">
        <v>106</v>
      </c>
      <c r="B124" s="601" t="s">
        <v>53</v>
      </c>
      <c r="C124" s="160"/>
      <c r="D124" s="182"/>
      <c r="E124" s="161"/>
      <c r="F124" s="163"/>
      <c r="G124" s="72">
        <v>4.5</v>
      </c>
      <c r="H124" s="321">
        <f t="shared" si="5"/>
        <v>135</v>
      </c>
      <c r="I124" s="322"/>
      <c r="J124" s="40"/>
      <c r="K124" s="38"/>
      <c r="L124" s="38"/>
      <c r="M124" s="94"/>
      <c r="N124" s="164"/>
      <c r="O124" s="1395"/>
      <c r="P124" s="1396"/>
      <c r="Q124" s="173"/>
      <c r="R124" s="1313"/>
      <c r="S124" s="1314"/>
      <c r="T124" s="256"/>
      <c r="U124" s="212"/>
      <c r="V124" s="212"/>
      <c r="W124" s="15"/>
      <c r="X124" s="365"/>
      <c r="Y124" s="376">
        <f>SUM(Y121:Y123)</f>
        <v>5.5</v>
      </c>
      <c r="Z124" s="15"/>
      <c r="AA124" s="31"/>
      <c r="AB124" s="31"/>
      <c r="AC124" s="31"/>
      <c r="AD124" s="31">
        <v>6</v>
      </c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</row>
    <row r="125" spans="1:81" s="6" customFormat="1" ht="15.75">
      <c r="A125" s="148"/>
      <c r="B125" s="608" t="s">
        <v>46</v>
      </c>
      <c r="C125" s="149"/>
      <c r="D125" s="150"/>
      <c r="E125" s="150"/>
      <c r="F125" s="152"/>
      <c r="G125" s="73">
        <v>1.5</v>
      </c>
      <c r="H125" s="318">
        <f t="shared" si="5"/>
        <v>45</v>
      </c>
      <c r="I125" s="381"/>
      <c r="J125" s="389"/>
      <c r="K125" s="179"/>
      <c r="L125" s="179"/>
      <c r="M125" s="75"/>
      <c r="N125" s="98"/>
      <c r="O125" s="1313"/>
      <c r="P125" s="1314"/>
      <c r="Q125" s="386"/>
      <c r="R125" s="1313"/>
      <c r="S125" s="1314"/>
      <c r="T125" s="108"/>
      <c r="U125" s="383"/>
      <c r="V125" s="383"/>
      <c r="W125" s="15"/>
      <c r="X125" s="15"/>
      <c r="Y125" s="15"/>
      <c r="Z125" s="15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</row>
    <row r="126" spans="1:81" s="6" customFormat="1" ht="16.5" thickBot="1">
      <c r="A126" s="229" t="s">
        <v>162</v>
      </c>
      <c r="B126" s="603" t="s">
        <v>47</v>
      </c>
      <c r="C126" s="230"/>
      <c r="D126" s="235" t="s">
        <v>233</v>
      </c>
      <c r="E126" s="231"/>
      <c r="F126" s="158"/>
      <c r="G126" s="410">
        <v>3</v>
      </c>
      <c r="H126" s="319">
        <f t="shared" si="5"/>
        <v>90</v>
      </c>
      <c r="I126" s="113">
        <v>4</v>
      </c>
      <c r="J126" s="57">
        <v>4</v>
      </c>
      <c r="K126" s="54"/>
      <c r="L126" s="54"/>
      <c r="M126" s="320">
        <f>H126-I126</f>
        <v>86</v>
      </c>
      <c r="N126" s="102"/>
      <c r="O126" s="1337"/>
      <c r="P126" s="1338"/>
      <c r="Q126" s="103"/>
      <c r="R126" s="1337"/>
      <c r="S126" s="1338"/>
      <c r="T126" s="109"/>
      <c r="U126" s="216" t="s">
        <v>111</v>
      </c>
      <c r="V126" s="216"/>
      <c r="W126" s="15"/>
      <c r="X126" s="15"/>
      <c r="Y126" s="15"/>
      <c r="Z126" s="15"/>
      <c r="AA126" s="31"/>
      <c r="AB126" s="31"/>
      <c r="AC126" s="31"/>
      <c r="AD126" s="31">
        <v>6</v>
      </c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</row>
    <row r="127" spans="1:22" ht="16.5" thickBot="1">
      <c r="A127" s="1297" t="s">
        <v>109</v>
      </c>
      <c r="B127" s="1299"/>
      <c r="C127" s="1299"/>
      <c r="D127" s="1299"/>
      <c r="E127" s="1299"/>
      <c r="F127" s="1299"/>
      <c r="G127" s="290">
        <f>G121+G124</f>
        <v>8.5</v>
      </c>
      <c r="H127" s="291">
        <f t="shared" si="5"/>
        <v>255</v>
      </c>
      <c r="I127" s="323"/>
      <c r="J127" s="323"/>
      <c r="K127" s="323"/>
      <c r="L127" s="323"/>
      <c r="M127" s="324"/>
      <c r="N127" s="309"/>
      <c r="O127" s="1339"/>
      <c r="P127" s="1340"/>
      <c r="Q127" s="309"/>
      <c r="R127" s="1339"/>
      <c r="S127" s="1340"/>
      <c r="T127" s="382"/>
      <c r="U127" s="138"/>
      <c r="V127" s="138"/>
    </row>
    <row r="128" spans="1:22" ht="16.5" thickBot="1">
      <c r="A128" s="1348" t="s">
        <v>56</v>
      </c>
      <c r="B128" s="1349"/>
      <c r="C128" s="126"/>
      <c r="D128" s="126"/>
      <c r="E128" s="126"/>
      <c r="F128" s="200"/>
      <c r="G128" s="201">
        <f>G122+G125</f>
        <v>3</v>
      </c>
      <c r="H128" s="296">
        <f t="shared" si="5"/>
        <v>90</v>
      </c>
      <c r="I128" s="203"/>
      <c r="J128" s="203"/>
      <c r="K128" s="203"/>
      <c r="L128" s="203"/>
      <c r="M128" s="204"/>
      <c r="N128" s="311"/>
      <c r="O128" s="1341"/>
      <c r="P128" s="1342"/>
      <c r="Q128" s="311"/>
      <c r="R128" s="1341"/>
      <c r="S128" s="1342"/>
      <c r="T128" s="382"/>
      <c r="U128" s="138"/>
      <c r="V128" s="138"/>
    </row>
    <row r="129" spans="1:22" ht="15" customHeight="1" thickBot="1">
      <c r="A129" s="1287" t="s">
        <v>47</v>
      </c>
      <c r="B129" s="1288"/>
      <c r="C129" s="205"/>
      <c r="D129" s="134"/>
      <c r="E129" s="134"/>
      <c r="F129" s="206"/>
      <c r="G129" s="512">
        <f>G123+G126</f>
        <v>5.5</v>
      </c>
      <c r="H129" s="513">
        <f aca="true" t="shared" si="6" ref="H129:M129">+H123+H126</f>
        <v>165</v>
      </c>
      <c r="I129" s="513">
        <f t="shared" si="6"/>
        <v>8</v>
      </c>
      <c r="J129" s="513">
        <f t="shared" si="6"/>
        <v>8</v>
      </c>
      <c r="K129" s="513">
        <f t="shared" si="6"/>
        <v>0</v>
      </c>
      <c r="L129" s="513">
        <f t="shared" si="6"/>
        <v>0</v>
      </c>
      <c r="M129" s="513">
        <f t="shared" si="6"/>
        <v>157</v>
      </c>
      <c r="N129" s="486"/>
      <c r="O129" s="1343"/>
      <c r="P129" s="1344"/>
      <c r="Q129" s="557" t="s">
        <v>111</v>
      </c>
      <c r="R129" s="1345"/>
      <c r="S129" s="1344"/>
      <c r="T129" s="561"/>
      <c r="U129" s="486" t="s">
        <v>111</v>
      </c>
      <c r="V129" s="563"/>
    </row>
    <row r="130" spans="1:81" s="6" customFormat="1" ht="6.75" customHeight="1">
      <c r="A130" s="558"/>
      <c r="B130" s="634"/>
      <c r="C130" s="232"/>
      <c r="D130" s="359"/>
      <c r="E130" s="232"/>
      <c r="F130" s="31"/>
      <c r="G130" s="559"/>
      <c r="H130" s="560"/>
      <c r="I130" s="31"/>
      <c r="J130" s="31"/>
      <c r="K130" s="31"/>
      <c r="L130" s="31"/>
      <c r="M130" s="31"/>
      <c r="N130" s="232"/>
      <c r="O130" s="232"/>
      <c r="P130" s="232"/>
      <c r="Q130" s="232"/>
      <c r="R130" s="232"/>
      <c r="S130" s="232"/>
      <c r="T130" s="232"/>
      <c r="U130" s="232"/>
      <c r="V130" s="232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</row>
    <row r="131" spans="1:22" ht="16.5" thickBot="1">
      <c r="A131" s="1294" t="s">
        <v>163</v>
      </c>
      <c r="B131" s="1295"/>
      <c r="C131" s="1295"/>
      <c r="D131" s="1295"/>
      <c r="E131" s="1295"/>
      <c r="F131" s="1295"/>
      <c r="G131" s="1295"/>
      <c r="H131" s="1295"/>
      <c r="I131" s="1295"/>
      <c r="J131" s="1295"/>
      <c r="K131" s="1295"/>
      <c r="L131" s="1295"/>
      <c r="M131" s="1295"/>
      <c r="N131" s="1295"/>
      <c r="O131" s="1295"/>
      <c r="P131" s="1295"/>
      <c r="Q131" s="1295"/>
      <c r="R131" s="1295"/>
      <c r="S131" s="1295"/>
      <c r="T131" s="1295"/>
      <c r="U131" s="1295"/>
      <c r="V131" s="1296"/>
    </row>
    <row r="132" spans="1:81" s="107" customFormat="1" ht="15.75">
      <c r="A132" s="170" t="s">
        <v>150</v>
      </c>
      <c r="B132" s="635" t="s">
        <v>37</v>
      </c>
      <c r="C132" s="259"/>
      <c r="D132" s="260"/>
      <c r="E132" s="538"/>
      <c r="F132" s="328"/>
      <c r="G132" s="72">
        <v>4</v>
      </c>
      <c r="H132" s="321">
        <f aca="true" t="shared" si="7" ref="H132:H143">G132*30</f>
        <v>120</v>
      </c>
      <c r="I132" s="239"/>
      <c r="J132" s="242"/>
      <c r="K132" s="241"/>
      <c r="L132" s="241"/>
      <c r="M132" s="419"/>
      <c r="N132" s="245"/>
      <c r="O132" s="1429"/>
      <c r="P132" s="1430"/>
      <c r="Q132" s="569"/>
      <c r="R132" s="1429"/>
      <c r="S132" s="1430"/>
      <c r="T132" s="570"/>
      <c r="U132" s="532"/>
      <c r="V132" s="533"/>
      <c r="W132" s="106"/>
      <c r="X132" s="365" t="s">
        <v>256</v>
      </c>
      <c r="Y132" s="376">
        <f>SUMIF(W$132:W$143,1,G$132:G$143)</f>
        <v>0</v>
      </c>
      <c r="Z132" s="106"/>
      <c r="AA132" s="106"/>
      <c r="AB132" s="106"/>
      <c r="AC132" s="106"/>
      <c r="AD132" s="106">
        <v>3</v>
      </c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</row>
    <row r="133" spans="1:81" s="107" customFormat="1" ht="15.75">
      <c r="A133" s="315"/>
      <c r="B133" s="608" t="s">
        <v>46</v>
      </c>
      <c r="C133" s="426"/>
      <c r="D133" s="427"/>
      <c r="E133" s="428"/>
      <c r="F133" s="429"/>
      <c r="G133" s="316">
        <v>1.5</v>
      </c>
      <c r="H133" s="317">
        <f t="shared" si="7"/>
        <v>45</v>
      </c>
      <c r="I133" s="93"/>
      <c r="J133" s="246"/>
      <c r="K133" s="224"/>
      <c r="L133" s="224"/>
      <c r="M133" s="273"/>
      <c r="N133" s="98"/>
      <c r="O133" s="1421"/>
      <c r="P133" s="1422"/>
      <c r="Q133" s="98"/>
      <c r="R133" s="1421"/>
      <c r="S133" s="1422"/>
      <c r="T133" s="98"/>
      <c r="U133" s="448"/>
      <c r="V133" s="530"/>
      <c r="W133" s="106"/>
      <c r="X133" s="365" t="s">
        <v>257</v>
      </c>
      <c r="Y133" s="376">
        <f>SUMIF(W$132:W$143,2,G$132:G$143)</f>
        <v>5</v>
      </c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</row>
    <row r="134" spans="1:81" s="107" customFormat="1" ht="16.5" thickBot="1">
      <c r="A134" s="566" t="s">
        <v>246</v>
      </c>
      <c r="B134" s="603" t="s">
        <v>47</v>
      </c>
      <c r="C134" s="248"/>
      <c r="D134" s="249">
        <v>3</v>
      </c>
      <c r="E134" s="279"/>
      <c r="F134" s="567"/>
      <c r="G134" s="430">
        <v>2.5</v>
      </c>
      <c r="H134" s="568">
        <f t="shared" si="7"/>
        <v>75</v>
      </c>
      <c r="I134" s="213">
        <v>4</v>
      </c>
      <c r="J134" s="276">
        <v>4</v>
      </c>
      <c r="K134" s="190"/>
      <c r="L134" s="190"/>
      <c r="M134" s="447">
        <f>H134-I134</f>
        <v>71</v>
      </c>
      <c r="N134" s="102"/>
      <c r="O134" s="1423"/>
      <c r="P134" s="1424"/>
      <c r="Q134" s="253" t="s">
        <v>111</v>
      </c>
      <c r="R134" s="1423"/>
      <c r="S134" s="1424"/>
      <c r="T134" s="102"/>
      <c r="U134" s="216"/>
      <c r="V134" s="531"/>
      <c r="W134" s="106">
        <v>2</v>
      </c>
      <c r="X134" s="365" t="s">
        <v>258</v>
      </c>
      <c r="Y134" s="376">
        <f>SUMIF(W$132:W$143,3,G$132:G$143)</f>
        <v>5.5</v>
      </c>
      <c r="Z134" s="106"/>
      <c r="AA134" s="106"/>
      <c r="AB134" s="106"/>
      <c r="AC134" s="106"/>
      <c r="AD134" s="106">
        <v>3</v>
      </c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</row>
    <row r="135" spans="1:30" ht="15.75">
      <c r="A135" s="315" t="s">
        <v>151</v>
      </c>
      <c r="B135" s="636" t="s">
        <v>270</v>
      </c>
      <c r="C135" s="211"/>
      <c r="D135" s="565"/>
      <c r="E135" s="565"/>
      <c r="F135" s="429"/>
      <c r="G135" s="316">
        <v>3.5</v>
      </c>
      <c r="H135" s="317">
        <f t="shared" si="7"/>
        <v>105</v>
      </c>
      <c r="I135" s="210"/>
      <c r="J135" s="50"/>
      <c r="K135" s="48"/>
      <c r="L135" s="48"/>
      <c r="M135" s="438"/>
      <c r="N135" s="145"/>
      <c r="O135" s="1395"/>
      <c r="P135" s="1396"/>
      <c r="Q135" s="145"/>
      <c r="R135" s="1435"/>
      <c r="S135" s="1436"/>
      <c r="T135" s="145"/>
      <c r="U135" s="212"/>
      <c r="V135" s="564"/>
      <c r="X135" s="365"/>
      <c r="Y135" s="376">
        <f>SUM(Y132:Y134)</f>
        <v>10.5</v>
      </c>
      <c r="AD135" s="31">
        <v>6</v>
      </c>
    </row>
    <row r="136" spans="1:22" ht="15.75">
      <c r="A136" s="148"/>
      <c r="B136" s="608" t="s">
        <v>46</v>
      </c>
      <c r="C136" s="97"/>
      <c r="D136" s="325"/>
      <c r="E136" s="325"/>
      <c r="F136" s="330"/>
      <c r="G136" s="73">
        <v>1</v>
      </c>
      <c r="H136" s="318">
        <f t="shared" si="7"/>
        <v>30</v>
      </c>
      <c r="I136" s="93"/>
      <c r="J136" s="444"/>
      <c r="K136" s="179"/>
      <c r="L136" s="179"/>
      <c r="M136" s="273"/>
      <c r="N136" s="98"/>
      <c r="O136" s="1313"/>
      <c r="P136" s="1314"/>
      <c r="Q136" s="98"/>
      <c r="R136" s="1313"/>
      <c r="S136" s="1314"/>
      <c r="T136" s="108"/>
      <c r="U136" s="448"/>
      <c r="V136" s="530"/>
    </row>
    <row r="137" spans="1:30" ht="16.5" thickBot="1">
      <c r="A137" s="229" t="s">
        <v>164</v>
      </c>
      <c r="B137" s="603" t="s">
        <v>47</v>
      </c>
      <c r="C137" s="331"/>
      <c r="D137" s="332" t="s">
        <v>233</v>
      </c>
      <c r="E137" s="332"/>
      <c r="F137" s="333"/>
      <c r="G137" s="74">
        <v>2.5</v>
      </c>
      <c r="H137" s="319">
        <f t="shared" si="7"/>
        <v>75</v>
      </c>
      <c r="I137" s="213">
        <v>8</v>
      </c>
      <c r="J137" s="276">
        <v>4</v>
      </c>
      <c r="K137" s="190"/>
      <c r="L137" s="190">
        <v>4</v>
      </c>
      <c r="M137" s="447">
        <f>H137-I137</f>
        <v>67</v>
      </c>
      <c r="N137" s="102"/>
      <c r="O137" s="1337"/>
      <c r="P137" s="1338"/>
      <c r="Q137" s="102"/>
      <c r="R137" s="1337"/>
      <c r="S137" s="1338"/>
      <c r="T137" s="109"/>
      <c r="U137" s="216" t="s">
        <v>227</v>
      </c>
      <c r="V137" s="531"/>
      <c r="W137" s="31">
        <v>3</v>
      </c>
      <c r="AD137" s="31">
        <v>6</v>
      </c>
    </row>
    <row r="138" spans="1:30" ht="15.75">
      <c r="A138" s="170" t="s">
        <v>152</v>
      </c>
      <c r="B138" s="637" t="s">
        <v>176</v>
      </c>
      <c r="C138" s="221"/>
      <c r="D138" s="327"/>
      <c r="E138" s="327"/>
      <c r="F138" s="328"/>
      <c r="G138" s="72">
        <v>3.5</v>
      </c>
      <c r="H138" s="321">
        <f t="shared" si="7"/>
        <v>105</v>
      </c>
      <c r="I138" s="219"/>
      <c r="J138" s="40"/>
      <c r="K138" s="38"/>
      <c r="L138" s="38"/>
      <c r="M138" s="223"/>
      <c r="N138" s="164"/>
      <c r="O138" s="1395"/>
      <c r="P138" s="1396"/>
      <c r="Q138" s="164"/>
      <c r="R138" s="1395"/>
      <c r="S138" s="1396"/>
      <c r="T138" s="256"/>
      <c r="U138" s="212"/>
      <c r="V138" s="564"/>
      <c r="AD138" s="31">
        <v>4</v>
      </c>
    </row>
    <row r="139" spans="1:22" ht="15.75">
      <c r="A139" s="148"/>
      <c r="B139" s="608" t="s">
        <v>46</v>
      </c>
      <c r="C139" s="97"/>
      <c r="D139" s="325"/>
      <c r="E139" s="325"/>
      <c r="F139" s="330"/>
      <c r="G139" s="73">
        <v>1</v>
      </c>
      <c r="H139" s="318">
        <f t="shared" si="7"/>
        <v>30</v>
      </c>
      <c r="I139" s="93"/>
      <c r="J139" s="444"/>
      <c r="K139" s="179"/>
      <c r="L139" s="179"/>
      <c r="M139" s="273"/>
      <c r="N139" s="98"/>
      <c r="O139" s="1313"/>
      <c r="P139" s="1314"/>
      <c r="Q139" s="98"/>
      <c r="R139" s="1313"/>
      <c r="S139" s="1314"/>
      <c r="T139" s="108"/>
      <c r="U139" s="448"/>
      <c r="V139" s="530"/>
    </row>
    <row r="140" spans="1:30" ht="16.5" thickBot="1">
      <c r="A140" s="229" t="s">
        <v>165</v>
      </c>
      <c r="B140" s="603" t="s">
        <v>47</v>
      </c>
      <c r="C140" s="334"/>
      <c r="D140" s="190">
        <v>4</v>
      </c>
      <c r="E140" s="335"/>
      <c r="F140" s="333"/>
      <c r="G140" s="74">
        <v>2.5</v>
      </c>
      <c r="H140" s="319">
        <f t="shared" si="7"/>
        <v>75</v>
      </c>
      <c r="I140" s="213">
        <v>4</v>
      </c>
      <c r="J140" s="276">
        <v>4</v>
      </c>
      <c r="K140" s="190"/>
      <c r="L140" s="190"/>
      <c r="M140" s="447">
        <f>H140-I140</f>
        <v>71</v>
      </c>
      <c r="N140" s="102"/>
      <c r="O140" s="1425"/>
      <c r="P140" s="1426"/>
      <c r="Q140" s="102"/>
      <c r="R140" s="1337" t="s">
        <v>111</v>
      </c>
      <c r="S140" s="1338"/>
      <c r="T140" s="109"/>
      <c r="U140" s="216"/>
      <c r="V140" s="531"/>
      <c r="W140" s="31">
        <v>2</v>
      </c>
      <c r="AD140" s="31">
        <v>4</v>
      </c>
    </row>
    <row r="141" spans="1:30" ht="15.75">
      <c r="A141" s="170" t="s">
        <v>153</v>
      </c>
      <c r="B141" s="635" t="s">
        <v>43</v>
      </c>
      <c r="C141" s="254"/>
      <c r="D141" s="38"/>
      <c r="E141" s="219"/>
      <c r="F141" s="328"/>
      <c r="G141" s="72">
        <v>4.5</v>
      </c>
      <c r="H141" s="321">
        <f t="shared" si="7"/>
        <v>135</v>
      </c>
      <c r="I141" s="219"/>
      <c r="J141" s="40"/>
      <c r="K141" s="38"/>
      <c r="L141" s="38"/>
      <c r="M141" s="223"/>
      <c r="N141" s="164"/>
      <c r="O141" s="1427"/>
      <c r="P141" s="1428"/>
      <c r="Q141" s="164"/>
      <c r="R141" s="1395"/>
      <c r="S141" s="1396"/>
      <c r="T141" s="256"/>
      <c r="U141" s="212"/>
      <c r="V141" s="564"/>
      <c r="AD141" s="31">
        <v>5</v>
      </c>
    </row>
    <row r="142" spans="1:22" ht="15.75">
      <c r="A142" s="148"/>
      <c r="B142" s="608" t="s">
        <v>46</v>
      </c>
      <c r="C142" s="97"/>
      <c r="D142" s="325"/>
      <c r="E142" s="325"/>
      <c r="F142" s="330"/>
      <c r="G142" s="73">
        <v>1.5</v>
      </c>
      <c r="H142" s="318">
        <f t="shared" si="7"/>
        <v>45</v>
      </c>
      <c r="I142" s="93"/>
      <c r="J142" s="444"/>
      <c r="K142" s="179"/>
      <c r="L142" s="179"/>
      <c r="M142" s="273"/>
      <c r="N142" s="98"/>
      <c r="O142" s="1438"/>
      <c r="P142" s="1439"/>
      <c r="Q142" s="98"/>
      <c r="R142" s="1313"/>
      <c r="S142" s="1314"/>
      <c r="T142" s="108"/>
      <c r="U142" s="448"/>
      <c r="V142" s="530"/>
    </row>
    <row r="143" spans="1:30" ht="16.5" thickBot="1">
      <c r="A143" s="229" t="s">
        <v>166</v>
      </c>
      <c r="B143" s="603" t="s">
        <v>47</v>
      </c>
      <c r="C143" s="334"/>
      <c r="D143" s="190">
        <v>5</v>
      </c>
      <c r="E143" s="335"/>
      <c r="F143" s="333"/>
      <c r="G143" s="74">
        <v>3</v>
      </c>
      <c r="H143" s="319">
        <f t="shared" si="7"/>
        <v>90</v>
      </c>
      <c r="I143" s="213">
        <v>8</v>
      </c>
      <c r="J143" s="276">
        <v>4</v>
      </c>
      <c r="K143" s="190"/>
      <c r="L143" s="190">
        <v>4</v>
      </c>
      <c r="M143" s="447">
        <f>H143-I143</f>
        <v>82</v>
      </c>
      <c r="N143" s="102"/>
      <c r="O143" s="1337"/>
      <c r="P143" s="1338"/>
      <c r="Q143" s="102"/>
      <c r="R143" s="1337"/>
      <c r="S143" s="1338"/>
      <c r="T143" s="109" t="s">
        <v>227</v>
      </c>
      <c r="U143" s="216"/>
      <c r="V143" s="531"/>
      <c r="W143" s="31">
        <v>3</v>
      </c>
      <c r="AD143" s="31">
        <v>5</v>
      </c>
    </row>
    <row r="144" spans="1:23" ht="16.5" thickBot="1">
      <c r="A144" s="1297" t="s">
        <v>167</v>
      </c>
      <c r="B144" s="1299"/>
      <c r="C144" s="1299"/>
      <c r="D144" s="1299"/>
      <c r="E144" s="1299"/>
      <c r="F144" s="1299"/>
      <c r="G144" s="207">
        <f>G135+G138+G141+G132</f>
        <v>15.5</v>
      </c>
      <c r="H144" s="207">
        <f>H135+H138+H141+H132</f>
        <v>465</v>
      </c>
      <c r="I144" s="138"/>
      <c r="J144" s="138"/>
      <c r="K144" s="138"/>
      <c r="L144" s="138"/>
      <c r="M144" s="439"/>
      <c r="N144" s="198"/>
      <c r="O144" s="1406"/>
      <c r="P144" s="1407"/>
      <c r="Q144" s="198"/>
      <c r="R144" s="1406"/>
      <c r="S144" s="1407"/>
      <c r="T144" s="293"/>
      <c r="U144" s="294"/>
      <c r="V144" s="571"/>
      <c r="W144" s="31">
        <f>30*G144</f>
        <v>465</v>
      </c>
    </row>
    <row r="145" spans="1:23" ht="16.5" thickBot="1">
      <c r="A145" s="1348" t="s">
        <v>56</v>
      </c>
      <c r="B145" s="1349"/>
      <c r="C145" s="126"/>
      <c r="D145" s="126"/>
      <c r="E145" s="126"/>
      <c r="F145" s="200"/>
      <c r="G145" s="201">
        <f>G136+G139+G142+G133</f>
        <v>5</v>
      </c>
      <c r="H145" s="201">
        <f>H136+H139+H142+H133</f>
        <v>150</v>
      </c>
      <c r="I145" s="203"/>
      <c r="J145" s="203"/>
      <c r="K145" s="203"/>
      <c r="L145" s="203"/>
      <c r="M145" s="271"/>
      <c r="N145" s="197"/>
      <c r="O145" s="1406"/>
      <c r="P145" s="1407"/>
      <c r="Q145" s="197"/>
      <c r="R145" s="1406"/>
      <c r="S145" s="1407"/>
      <c r="T145" s="572"/>
      <c r="U145" s="294"/>
      <c r="V145" s="571"/>
      <c r="W145" s="31">
        <f>30*G145</f>
        <v>150</v>
      </c>
    </row>
    <row r="146" spans="1:23" ht="16.5" thickBot="1">
      <c r="A146" s="1287" t="s">
        <v>47</v>
      </c>
      <c r="B146" s="1288"/>
      <c r="C146" s="205"/>
      <c r="D146" s="134"/>
      <c r="E146" s="134"/>
      <c r="F146" s="206"/>
      <c r="G146" s="512">
        <f>G134+G137+G140+G143</f>
        <v>10.5</v>
      </c>
      <c r="H146" s="512">
        <f aca="true" t="shared" si="8" ref="H146:M146">H134+H137+H140+H143</f>
        <v>315</v>
      </c>
      <c r="I146" s="512">
        <f t="shared" si="8"/>
        <v>24</v>
      </c>
      <c r="J146" s="512">
        <f t="shared" si="8"/>
        <v>16</v>
      </c>
      <c r="K146" s="512">
        <f t="shared" si="8"/>
        <v>0</v>
      </c>
      <c r="L146" s="512">
        <f t="shared" si="8"/>
        <v>8</v>
      </c>
      <c r="M146" s="512">
        <f t="shared" si="8"/>
        <v>291</v>
      </c>
      <c r="N146" s="555"/>
      <c r="O146" s="1419"/>
      <c r="P146" s="1420"/>
      <c r="Q146" s="557" t="s">
        <v>111</v>
      </c>
      <c r="R146" s="1345" t="s">
        <v>111</v>
      </c>
      <c r="S146" s="1344"/>
      <c r="T146" s="561" t="s">
        <v>227</v>
      </c>
      <c r="U146" s="562" t="s">
        <v>227</v>
      </c>
      <c r="V146" s="562"/>
      <c r="W146" s="31">
        <f>30*G146</f>
        <v>315</v>
      </c>
    </row>
    <row r="147" spans="1:22" ht="17.25" customHeight="1" thickBot="1">
      <c r="A147" s="1440" t="s">
        <v>247</v>
      </c>
      <c r="B147" s="1441"/>
      <c r="C147" s="1441"/>
      <c r="D147" s="1441"/>
      <c r="E147" s="1441"/>
      <c r="F147" s="1441"/>
      <c r="G147" s="1441"/>
      <c r="H147" s="1441"/>
      <c r="I147" s="1441"/>
      <c r="J147" s="1441"/>
      <c r="K147" s="1441"/>
      <c r="L147" s="1441"/>
      <c r="M147" s="1441"/>
      <c r="N147" s="1441"/>
      <c r="O147" s="1441"/>
      <c r="P147" s="1441"/>
      <c r="Q147" s="1441"/>
      <c r="R147" s="1441"/>
      <c r="S147" s="1441"/>
      <c r="T147" s="1441"/>
      <c r="U147" s="1441"/>
      <c r="V147" s="1442"/>
    </row>
    <row r="148" spans="1:22" ht="15.75">
      <c r="A148" s="170" t="s">
        <v>168</v>
      </c>
      <c r="B148" s="638" t="s">
        <v>250</v>
      </c>
      <c r="C148" s="257"/>
      <c r="D148" s="219"/>
      <c r="E148" s="219"/>
      <c r="F148" s="68"/>
      <c r="G148" s="590">
        <v>4</v>
      </c>
      <c r="H148" s="450">
        <f>30*G148</f>
        <v>120</v>
      </c>
      <c r="I148" s="219"/>
      <c r="J148" s="219"/>
      <c r="K148" s="219"/>
      <c r="L148" s="219"/>
      <c r="M148" s="39"/>
      <c r="N148" s="257"/>
      <c r="O148" s="1389"/>
      <c r="P148" s="1390"/>
      <c r="Q148" s="575"/>
      <c r="R148" s="1389"/>
      <c r="S148" s="1394"/>
      <c r="T148" s="257"/>
      <c r="U148" s="219"/>
      <c r="V148" s="68"/>
    </row>
    <row r="149" spans="1:22" ht="16.5" thickBot="1">
      <c r="A149" s="566" t="s">
        <v>169</v>
      </c>
      <c r="B149" s="639" t="s">
        <v>251</v>
      </c>
      <c r="C149" s="573"/>
      <c r="D149" s="213"/>
      <c r="E149" s="213"/>
      <c r="F149" s="462"/>
      <c r="G149" s="591">
        <v>8</v>
      </c>
      <c r="H149" s="452">
        <f>30*G149</f>
        <v>240</v>
      </c>
      <c r="I149" s="213"/>
      <c r="J149" s="213"/>
      <c r="K149" s="213"/>
      <c r="L149" s="213"/>
      <c r="M149" s="55"/>
      <c r="N149" s="573"/>
      <c r="O149" s="1387"/>
      <c r="P149" s="1388"/>
      <c r="Q149" s="576"/>
      <c r="R149" s="1387"/>
      <c r="S149" s="1393"/>
      <c r="T149" s="573"/>
      <c r="U149" s="213"/>
      <c r="V149" s="462"/>
    </row>
    <row r="150" spans="1:22" ht="16.5" thickBot="1">
      <c r="A150" s="1327" t="s">
        <v>254</v>
      </c>
      <c r="B150" s="1328"/>
      <c r="C150" s="519"/>
      <c r="D150" s="137"/>
      <c r="E150" s="137"/>
      <c r="F150" s="574"/>
      <c r="G150" s="592">
        <f>SUM(G148:G149)</f>
        <v>12</v>
      </c>
      <c r="H150" s="488">
        <f>SUM(H148:H149)</f>
        <v>360</v>
      </c>
      <c r="I150" s="593"/>
      <c r="J150" s="593"/>
      <c r="K150" s="593"/>
      <c r="L150" s="593"/>
      <c r="M150" s="594"/>
      <c r="N150" s="519"/>
      <c r="O150" s="1320"/>
      <c r="P150" s="1321"/>
      <c r="Q150" s="577"/>
      <c r="R150" s="1320"/>
      <c r="S150" s="1397"/>
      <c r="T150" s="519"/>
      <c r="U150" s="137"/>
      <c r="V150" s="574"/>
    </row>
    <row r="151" spans="1:22" ht="15.75">
      <c r="A151" s="210"/>
      <c r="B151" s="64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1383"/>
      <c r="P151" s="1437"/>
      <c r="Q151" s="210"/>
      <c r="R151" s="1383"/>
      <c r="S151" s="1437"/>
      <c r="T151" s="210"/>
      <c r="U151" s="210"/>
      <c r="V151" s="210"/>
    </row>
    <row r="152" spans="1:22" ht="16.5" thickBot="1">
      <c r="A152" s="1230" t="s">
        <v>252</v>
      </c>
      <c r="B152" s="1233"/>
      <c r="C152" s="1233"/>
      <c r="D152" s="1233"/>
      <c r="E152" s="1233"/>
      <c r="F152" s="1233"/>
      <c r="G152" s="1233"/>
      <c r="H152" s="1233"/>
      <c r="I152" s="1233"/>
      <c r="J152" s="1233"/>
      <c r="K152" s="1233"/>
      <c r="L152" s="1233"/>
      <c r="M152" s="1233"/>
      <c r="N152" s="1233"/>
      <c r="O152" s="1233"/>
      <c r="P152" s="1233"/>
      <c r="Q152" s="1233"/>
      <c r="R152" s="1233"/>
      <c r="S152" s="1233"/>
      <c r="T152" s="1233"/>
      <c r="U152" s="1233"/>
      <c r="V152" s="1234"/>
    </row>
    <row r="153" spans="1:81" s="6" customFormat="1" ht="16.5" thickBot="1">
      <c r="A153" s="315" t="s">
        <v>248</v>
      </c>
      <c r="B153" s="641" t="s">
        <v>19</v>
      </c>
      <c r="C153" s="336"/>
      <c r="D153" s="337" t="s">
        <v>234</v>
      </c>
      <c r="E153" s="337"/>
      <c r="F153" s="288"/>
      <c r="G153" s="578">
        <v>16.5</v>
      </c>
      <c r="H153" s="338">
        <f>G153*30</f>
        <v>495</v>
      </c>
      <c r="I153" s="339"/>
      <c r="J153" s="339"/>
      <c r="K153" s="339"/>
      <c r="L153" s="339"/>
      <c r="M153" s="579"/>
      <c r="N153" s="582"/>
      <c r="O153" s="1445"/>
      <c r="P153" s="1441"/>
      <c r="Q153" s="582"/>
      <c r="R153" s="1445"/>
      <c r="S153" s="1442"/>
      <c r="T153" s="449"/>
      <c r="U153" s="583"/>
      <c r="V153" s="277"/>
      <c r="W153" s="580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</row>
    <row r="154" spans="1:22" ht="16.5" thickBot="1">
      <c r="A154" s="315" t="s">
        <v>249</v>
      </c>
      <c r="B154" s="642" t="s">
        <v>61</v>
      </c>
      <c r="C154" s="60"/>
      <c r="D154" s="48" t="s">
        <v>234</v>
      </c>
      <c r="E154" s="48"/>
      <c r="F154" s="61"/>
      <c r="G154" s="298">
        <v>3</v>
      </c>
      <c r="H154" s="340">
        <f>G154*30</f>
        <v>90</v>
      </c>
      <c r="I154" s="210"/>
      <c r="J154" s="210"/>
      <c r="K154" s="210"/>
      <c r="L154" s="210"/>
      <c r="M154" s="110"/>
      <c r="N154" s="366"/>
      <c r="O154" s="1443"/>
      <c r="P154" s="1444"/>
      <c r="Q154" s="366"/>
      <c r="R154" s="1443"/>
      <c r="S154" s="1446"/>
      <c r="T154" s="585"/>
      <c r="U154" s="367"/>
      <c r="V154" s="584"/>
    </row>
    <row r="155" spans="1:22" ht="16.5" thickBot="1">
      <c r="A155" s="1297" t="s">
        <v>253</v>
      </c>
      <c r="B155" s="1299"/>
      <c r="C155" s="1299"/>
      <c r="D155" s="1299"/>
      <c r="E155" s="1299"/>
      <c r="F155" s="1298"/>
      <c r="G155" s="512">
        <f>SUM(G153:G154)</f>
        <v>19.5</v>
      </c>
      <c r="H155" s="587">
        <f>G155*30</f>
        <v>585</v>
      </c>
      <c r="I155" s="587"/>
      <c r="J155" s="587"/>
      <c r="K155" s="587"/>
      <c r="L155" s="587"/>
      <c r="M155" s="587"/>
      <c r="N155" s="586"/>
      <c r="O155" s="1327"/>
      <c r="P155" s="1433"/>
      <c r="Q155" s="586"/>
      <c r="R155" s="1327"/>
      <c r="S155" s="1433"/>
      <c r="T155" s="336"/>
      <c r="U155" s="336"/>
      <c r="V155" s="581"/>
    </row>
    <row r="156" spans="1:22" ht="21" customHeight="1" thickBot="1">
      <c r="A156" s="139"/>
      <c r="V156" s="343"/>
    </row>
    <row r="157" spans="1:22" ht="16.5" thickBot="1">
      <c r="A157" s="1297" t="s">
        <v>223</v>
      </c>
      <c r="B157" s="1298"/>
      <c r="C157" s="344"/>
      <c r="D157" s="344"/>
      <c r="E157" s="344"/>
      <c r="F157" s="345"/>
      <c r="G157" s="125">
        <f>G155+G144+G127+G117+G106+G48+G23+G150</f>
        <v>240</v>
      </c>
      <c r="H157" s="346">
        <f>G157*30</f>
        <v>7200</v>
      </c>
      <c r="I157" s="125"/>
      <c r="J157" s="125"/>
      <c r="K157" s="125"/>
      <c r="L157" s="125"/>
      <c r="M157" s="347"/>
      <c r="N157" s="42"/>
      <c r="O157" s="1389"/>
      <c r="P157" s="1447"/>
      <c r="Q157" s="322"/>
      <c r="R157" s="1389"/>
      <c r="S157" s="1447"/>
      <c r="T157" s="322"/>
      <c r="U157" s="322"/>
      <c r="V157" s="255"/>
    </row>
    <row r="158" spans="1:22" ht="16.5" thickBot="1">
      <c r="A158" s="1431" t="s">
        <v>113</v>
      </c>
      <c r="B158" s="1432"/>
      <c r="C158" s="344"/>
      <c r="D158" s="344"/>
      <c r="E158" s="344"/>
      <c r="F158" s="345"/>
      <c r="G158" s="595">
        <f>G145+G128+G118+G107+G49+G24+G150</f>
        <v>94</v>
      </c>
      <c r="H158" s="595">
        <f>H145+H128+H118+H107+H49+H24+H150</f>
        <v>2820</v>
      </c>
      <c r="I158" s="346"/>
      <c r="J158" s="346"/>
      <c r="K158" s="346"/>
      <c r="L158" s="346"/>
      <c r="M158" s="348"/>
      <c r="N158" s="63"/>
      <c r="O158" s="1385"/>
      <c r="P158" s="1434"/>
      <c r="Q158" s="381"/>
      <c r="R158" s="1385"/>
      <c r="S158" s="1434"/>
      <c r="T158" s="381"/>
      <c r="U158" s="381"/>
      <c r="V158" s="349"/>
    </row>
    <row r="159" spans="1:22" ht="16.5" thickBot="1">
      <c r="A159" s="1318" t="s">
        <v>112</v>
      </c>
      <c r="B159" s="1319"/>
      <c r="C159" s="350"/>
      <c r="D159" s="351"/>
      <c r="E159" s="351"/>
      <c r="F159" s="352"/>
      <c r="G159" s="588">
        <f aca="true" t="shared" si="9" ref="G159:M159">G155+G146+G129+G119+G108+G50+G25</f>
        <v>146</v>
      </c>
      <c r="H159" s="588">
        <f t="shared" si="9"/>
        <v>4380</v>
      </c>
      <c r="I159" s="589">
        <f t="shared" si="9"/>
        <v>264</v>
      </c>
      <c r="J159" s="589">
        <f t="shared" si="9"/>
        <v>192</v>
      </c>
      <c r="K159" s="589">
        <f t="shared" si="9"/>
        <v>8</v>
      </c>
      <c r="L159" s="589">
        <f t="shared" si="9"/>
        <v>64</v>
      </c>
      <c r="M159" s="589">
        <f t="shared" si="9"/>
        <v>3531</v>
      </c>
      <c r="N159" s="58"/>
      <c r="O159" s="1387"/>
      <c r="P159" s="1458"/>
      <c r="Q159" s="113"/>
      <c r="R159" s="1387"/>
      <c r="S159" s="1458"/>
      <c r="T159" s="113"/>
      <c r="U159" s="113"/>
      <c r="V159" s="353"/>
    </row>
    <row r="160" spans="1:22" ht="16.5" thickBot="1">
      <c r="A160" s="1289" t="s">
        <v>265</v>
      </c>
      <c r="B160" s="1290"/>
      <c r="C160" s="1290"/>
      <c r="D160" s="1290"/>
      <c r="E160" s="1290"/>
      <c r="F160" s="1290"/>
      <c r="G160" s="1290"/>
      <c r="H160" s="1290"/>
      <c r="I160" s="1290"/>
      <c r="J160" s="1290"/>
      <c r="K160" s="1290"/>
      <c r="L160" s="1290"/>
      <c r="M160" s="1291"/>
      <c r="N160" s="596">
        <f aca="true" t="shared" si="10" ref="N160:V160">N5</f>
        <v>1</v>
      </c>
      <c r="O160" s="1320">
        <f t="shared" si="10"/>
        <v>2</v>
      </c>
      <c r="P160" s="1321"/>
      <c r="Q160" s="596">
        <f t="shared" si="10"/>
        <v>3</v>
      </c>
      <c r="R160" s="1320">
        <f t="shared" si="10"/>
        <v>4</v>
      </c>
      <c r="S160" s="1321"/>
      <c r="T160" s="131">
        <f t="shared" si="10"/>
        <v>5</v>
      </c>
      <c r="U160" s="597" t="str">
        <f t="shared" si="10"/>
        <v>6а</v>
      </c>
      <c r="V160" s="598" t="str">
        <f t="shared" si="10"/>
        <v>6б</v>
      </c>
    </row>
    <row r="161" spans="1:22" ht="16.5" thickBot="1">
      <c r="A161" s="1292" t="s">
        <v>45</v>
      </c>
      <c r="B161" s="1293"/>
      <c r="C161" s="1293"/>
      <c r="D161" s="1293"/>
      <c r="E161" s="1293"/>
      <c r="F161" s="1293"/>
      <c r="G161" s="1293"/>
      <c r="H161" s="1293"/>
      <c r="I161" s="1293"/>
      <c r="J161" s="1293"/>
      <c r="K161" s="1293"/>
      <c r="L161" s="1293"/>
      <c r="M161" s="1293"/>
      <c r="N161" s="116" t="s">
        <v>199</v>
      </c>
      <c r="O161" s="1322" t="s">
        <v>200</v>
      </c>
      <c r="P161" s="1265"/>
      <c r="Q161" s="116" t="s">
        <v>260</v>
      </c>
      <c r="R161" s="1322" t="s">
        <v>201</v>
      </c>
      <c r="S161" s="1265"/>
      <c r="T161" s="116" t="s">
        <v>229</v>
      </c>
      <c r="U161" s="117" t="s">
        <v>261</v>
      </c>
      <c r="V161" s="277" t="s">
        <v>211</v>
      </c>
    </row>
    <row r="162" spans="1:22" ht="15.75">
      <c r="A162" s="1303" t="s">
        <v>62</v>
      </c>
      <c r="B162" s="1304"/>
      <c r="C162" s="1304"/>
      <c r="D162" s="1304"/>
      <c r="E162" s="1304"/>
      <c r="F162" s="1304"/>
      <c r="G162" s="1304"/>
      <c r="H162" s="1304"/>
      <c r="I162" s="1304"/>
      <c r="J162" s="1304"/>
      <c r="K162" s="1304"/>
      <c r="L162" s="1304"/>
      <c r="M162" s="1305"/>
      <c r="N162" s="63">
        <f>COUNTIF($C11:$C143,1)</f>
        <v>4</v>
      </c>
      <c r="O162" s="1323">
        <f>COUNTIF($C11:$C143,2)</f>
        <v>4</v>
      </c>
      <c r="P162" s="1324"/>
      <c r="Q162" s="63">
        <f>COUNTIF($C11:$C143,3)</f>
        <v>4</v>
      </c>
      <c r="R162" s="1323">
        <f>COUNTIF($C11:$C143,4)</f>
        <v>3</v>
      </c>
      <c r="S162" s="1324"/>
      <c r="T162" s="63">
        <f>COUNTIF($C11:$C143,5)</f>
        <v>4</v>
      </c>
      <c r="U162" s="991">
        <v>3</v>
      </c>
      <c r="V162" s="326"/>
    </row>
    <row r="163" spans="1:22" ht="15.75">
      <c r="A163" s="1334" t="s">
        <v>23</v>
      </c>
      <c r="B163" s="1335"/>
      <c r="C163" s="1335"/>
      <c r="D163" s="1335"/>
      <c r="E163" s="1335"/>
      <c r="F163" s="1335"/>
      <c r="G163" s="1335"/>
      <c r="H163" s="1335"/>
      <c r="I163" s="1335"/>
      <c r="J163" s="1335"/>
      <c r="K163" s="1335"/>
      <c r="L163" s="1335"/>
      <c r="M163" s="1336"/>
      <c r="N163" s="63">
        <f>COUNTIF($D11:$D143,1)</f>
        <v>1</v>
      </c>
      <c r="O163" s="1323">
        <f>COUNTIF($D11:$D143,2)</f>
        <v>2</v>
      </c>
      <c r="P163" s="1324"/>
      <c r="Q163" s="63">
        <f>COUNTIF($D11:$D143,3)</f>
        <v>3</v>
      </c>
      <c r="R163" s="1323">
        <f>COUNTIF($D11:$D143,4)</f>
        <v>3</v>
      </c>
      <c r="S163" s="1324"/>
      <c r="T163" s="63">
        <f>COUNTIF($D11:$D143,5)</f>
        <v>1</v>
      </c>
      <c r="U163" s="437">
        <v>4</v>
      </c>
      <c r="V163" s="349"/>
    </row>
    <row r="164" spans="1:22" ht="15.75">
      <c r="A164" s="1334" t="s">
        <v>114</v>
      </c>
      <c r="B164" s="1335"/>
      <c r="C164" s="1335"/>
      <c r="D164" s="1335"/>
      <c r="E164" s="1335"/>
      <c r="F164" s="1335"/>
      <c r="G164" s="1335"/>
      <c r="H164" s="1335"/>
      <c r="I164" s="1335"/>
      <c r="J164" s="1335"/>
      <c r="K164" s="1335"/>
      <c r="L164" s="1335"/>
      <c r="M164" s="1336"/>
      <c r="N164" s="63"/>
      <c r="O164" s="1323"/>
      <c r="P164" s="1324"/>
      <c r="Q164" s="63"/>
      <c r="R164" s="1323"/>
      <c r="S164" s="1324"/>
      <c r="T164" s="63"/>
      <c r="U164" s="437"/>
      <c r="V164" s="349"/>
    </row>
    <row r="165" spans="1:25" ht="16.5" thickBot="1">
      <c r="A165" s="1315" t="s">
        <v>115</v>
      </c>
      <c r="B165" s="1316"/>
      <c r="C165" s="1316"/>
      <c r="D165" s="1316"/>
      <c r="E165" s="1316"/>
      <c r="F165" s="1316"/>
      <c r="G165" s="1316"/>
      <c r="H165" s="1316"/>
      <c r="I165" s="1316"/>
      <c r="J165" s="1316"/>
      <c r="K165" s="1316"/>
      <c r="L165" s="1316"/>
      <c r="M165" s="1317"/>
      <c r="N165" s="58"/>
      <c r="O165" s="1325"/>
      <c r="P165" s="1326"/>
      <c r="Q165" s="58">
        <v>1</v>
      </c>
      <c r="R165" s="1325">
        <v>1</v>
      </c>
      <c r="S165" s="1326"/>
      <c r="T165" s="58">
        <v>1</v>
      </c>
      <c r="U165" s="113">
        <v>1</v>
      </c>
      <c r="V165" s="353"/>
      <c r="X165" s="365" t="s">
        <v>256</v>
      </c>
      <c r="Y165" s="377">
        <f>Y11+Y28+Y53+Y121+Y132</f>
        <v>39</v>
      </c>
    </row>
    <row r="166" spans="1:25" ht="16.5" thickBot="1">
      <c r="A166" s="355"/>
      <c r="B166" s="644"/>
      <c r="C166" s="356"/>
      <c r="D166" s="356"/>
      <c r="E166" s="356"/>
      <c r="F166" s="356"/>
      <c r="G166" s="356"/>
      <c r="H166" s="356"/>
      <c r="I166" s="356"/>
      <c r="J166" s="356"/>
      <c r="K166" s="356"/>
      <c r="L166" s="356" t="s">
        <v>230</v>
      </c>
      <c r="M166" s="356"/>
      <c r="N166" s="1230" t="s">
        <v>231</v>
      </c>
      <c r="O166" s="1233"/>
      <c r="P166" s="1234"/>
      <c r="Q166" s="1230" t="s">
        <v>231</v>
      </c>
      <c r="R166" s="1233"/>
      <c r="S166" s="1234"/>
      <c r="T166" s="1230" t="s">
        <v>232</v>
      </c>
      <c r="U166" s="1231"/>
      <c r="V166" s="599"/>
      <c r="X166" s="365" t="s">
        <v>257</v>
      </c>
      <c r="Y166" s="377">
        <f>Y12+Y29+Y54+Y122+Y133</f>
        <v>44.5</v>
      </c>
    </row>
    <row r="167" spans="1:25" ht="16.5" thickBot="1">
      <c r="A167" s="31"/>
      <c r="B167" s="5"/>
      <c r="C167" s="31"/>
      <c r="D167" s="31"/>
      <c r="E167" s="31"/>
      <c r="F167" s="31"/>
      <c r="M167" s="357">
        <f>N167+Q167+T167</f>
        <v>146</v>
      </c>
      <c r="N167" s="1238">
        <f>G19+G30+G33+G34+G37+G40+G41+G44+G47+G60+G92</f>
        <v>39</v>
      </c>
      <c r="O167" s="1239"/>
      <c r="P167" s="1240"/>
      <c r="Q167" s="1238">
        <f>G22+G55+G56+G61+G64+G65+G68+G71+G88+G95+G98+G105+G123+G134+G140</f>
        <v>44.5</v>
      </c>
      <c r="R167" s="1239"/>
      <c r="S167" s="1240"/>
      <c r="T167" s="1331">
        <f>G13+G20+G57+G74+G78+G81+G84+G85+G89+G101+G102+G126+G137+G153+G154+G143</f>
        <v>62.5</v>
      </c>
      <c r="U167" s="1332"/>
      <c r="V167" s="1333"/>
      <c r="X167" s="365" t="s">
        <v>258</v>
      </c>
      <c r="Y167" s="377">
        <f>Y13+Y30+Y55+Y123+Y134+G155</f>
        <v>58.5</v>
      </c>
    </row>
    <row r="168" spans="1:25" ht="15.75">
      <c r="A168" s="358"/>
      <c r="M168" s="31">
        <f>O168+R168+U168</f>
        <v>186</v>
      </c>
      <c r="N168" s="431"/>
      <c r="O168" s="432">
        <v>61.5</v>
      </c>
      <c r="P168" s="432"/>
      <c r="Q168" s="432"/>
      <c r="R168" s="432">
        <v>61.5</v>
      </c>
      <c r="S168" s="433"/>
      <c r="T168" s="433"/>
      <c r="U168" s="433">
        <v>63</v>
      </c>
      <c r="V168" s="433"/>
      <c r="Y168" s="377"/>
    </row>
    <row r="169" spans="1:25" ht="15.75">
      <c r="A169" s="359"/>
      <c r="N169" s="1236">
        <f>N167+Q167+T167</f>
        <v>146</v>
      </c>
      <c r="O169" s="1237"/>
      <c r="P169" s="1237"/>
      <c r="Q169" s="1237"/>
      <c r="R169" s="1237"/>
      <c r="S169" s="1237"/>
      <c r="T169" s="1237"/>
      <c r="U169" s="1237"/>
      <c r="V169" s="1237"/>
      <c r="Y169" s="377"/>
    </row>
    <row r="170" spans="1:25" ht="15.75">
      <c r="A170" s="360"/>
      <c r="N170" s="31"/>
      <c r="O170" s="31"/>
      <c r="P170" s="31"/>
      <c r="Q170" s="31"/>
      <c r="R170" s="31"/>
      <c r="S170" s="31"/>
      <c r="T170" s="31"/>
      <c r="U170" s="31"/>
      <c r="V170" s="31"/>
      <c r="Y170" s="377"/>
    </row>
    <row r="171" spans="1:25" ht="15.75">
      <c r="A171" s="31"/>
      <c r="B171" s="645"/>
      <c r="C171" s="11"/>
      <c r="D171" s="1226"/>
      <c r="E171" s="1286"/>
      <c r="F171" s="1286"/>
      <c r="G171" s="436"/>
      <c r="H171" s="1225"/>
      <c r="I171" s="1229"/>
      <c r="J171" s="1229"/>
      <c r="K171" s="1229"/>
      <c r="N171" s="1235">
        <f>N167+Q167+T167</f>
        <v>146</v>
      </c>
      <c r="O171" s="1235"/>
      <c r="P171" s="1235"/>
      <c r="Q171" s="1235"/>
      <c r="R171" s="1235"/>
      <c r="S171" s="1235"/>
      <c r="T171" s="1235"/>
      <c r="U171" s="1235"/>
      <c r="V171" s="1235"/>
      <c r="Y171" s="377">
        <f>SUM(Y165:Y170)</f>
        <v>142</v>
      </c>
    </row>
    <row r="172" spans="1:22" ht="15.75">
      <c r="A172" s="31"/>
      <c r="B172" s="645"/>
      <c r="C172" s="11"/>
      <c r="D172" s="11"/>
      <c r="E172" s="11"/>
      <c r="F172" s="12"/>
      <c r="G172" s="436"/>
      <c r="H172" s="395"/>
      <c r="I172" s="13"/>
      <c r="J172" s="14"/>
      <c r="K172" s="14"/>
      <c r="N172" s="1232"/>
      <c r="O172" s="1232"/>
      <c r="P172" s="1232"/>
      <c r="Q172" s="1232"/>
      <c r="R172" s="1232"/>
      <c r="S172" s="1232"/>
      <c r="T172" s="31"/>
      <c r="U172" s="31"/>
      <c r="V172" s="31"/>
    </row>
    <row r="173" spans="1:22" ht="15" customHeight="1">
      <c r="A173" s="31"/>
      <c r="B173" s="645"/>
      <c r="C173" s="11"/>
      <c r="D173" s="1226"/>
      <c r="E173" s="1226"/>
      <c r="F173" s="1226"/>
      <c r="G173" s="436"/>
      <c r="H173" s="1225"/>
      <c r="I173" s="1225"/>
      <c r="J173" s="1225"/>
      <c r="K173" s="1225"/>
      <c r="N173" s="31"/>
      <c r="O173" s="31"/>
      <c r="P173" s="31"/>
      <c r="Q173" s="31"/>
      <c r="R173" s="31"/>
      <c r="S173" s="31"/>
      <c r="T173" s="31"/>
      <c r="U173" s="31"/>
      <c r="V173" s="31"/>
    </row>
    <row r="174" spans="1:22" ht="19.5" customHeight="1">
      <c r="A174" s="31"/>
      <c r="B174" s="645" t="s">
        <v>212</v>
      </c>
      <c r="C174" s="435"/>
      <c r="D174" s="1227"/>
      <c r="E174" s="1228"/>
      <c r="F174" s="1228"/>
      <c r="G174" s="436"/>
      <c r="H174" s="1225" t="s">
        <v>213</v>
      </c>
      <c r="I174" s="1229"/>
      <c r="J174" s="1229"/>
      <c r="K174" s="1229"/>
      <c r="N174" s="31"/>
      <c r="O174" s="31"/>
      <c r="P174" s="31"/>
      <c r="Q174" s="31"/>
      <c r="R174" s="31"/>
      <c r="S174" s="31"/>
      <c r="T174" s="31"/>
      <c r="U174" s="31"/>
      <c r="V174" s="31"/>
    </row>
    <row r="175" spans="1:22" ht="19.5" customHeight="1">
      <c r="A175" s="31"/>
      <c r="B175" s="645"/>
      <c r="C175" s="11"/>
      <c r="D175" s="11"/>
      <c r="E175" s="11"/>
      <c r="F175" s="12"/>
      <c r="G175" s="436"/>
      <c r="H175" s="436"/>
      <c r="I175" s="13"/>
      <c r="J175" s="14"/>
      <c r="K175" s="14"/>
      <c r="N175" s="31"/>
      <c r="O175" s="31"/>
      <c r="P175" s="31"/>
      <c r="Q175" s="31"/>
      <c r="R175" s="31"/>
      <c r="S175" s="31"/>
      <c r="T175" s="31"/>
      <c r="U175" s="31"/>
      <c r="V175" s="31"/>
    </row>
    <row r="176" spans="1:22" ht="19.5" customHeight="1">
      <c r="A176" s="31"/>
      <c r="B176" s="645" t="s">
        <v>262</v>
      </c>
      <c r="C176" s="435"/>
      <c r="D176" s="1227"/>
      <c r="E176" s="1227"/>
      <c r="F176" s="1227"/>
      <c r="G176" s="436"/>
      <c r="H176" s="1225" t="s">
        <v>263</v>
      </c>
      <c r="I176" s="1225"/>
      <c r="J176" s="1225"/>
      <c r="K176" s="1225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ht="19.5" customHeight="1">
      <c r="A177" s="31"/>
      <c r="B177" s="5"/>
      <c r="C177" s="31"/>
      <c r="D177" s="31"/>
      <c r="E177" s="31"/>
      <c r="F177" s="31"/>
      <c r="N177" s="31"/>
      <c r="O177" s="31"/>
      <c r="P177" s="31"/>
      <c r="Q177" s="31"/>
      <c r="R177" s="31"/>
      <c r="S177" s="31"/>
      <c r="T177" s="31"/>
      <c r="U177" s="31"/>
      <c r="V177" s="31"/>
    </row>
    <row r="178" spans="1:22" ht="19.5" customHeight="1">
      <c r="A178" s="31"/>
      <c r="B178" s="5"/>
      <c r="C178" s="31"/>
      <c r="D178" s="31"/>
      <c r="E178" s="31"/>
      <c r="F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 spans="1:22" ht="19.5" customHeight="1">
      <c r="A179" s="31"/>
      <c r="B179" s="5"/>
      <c r="C179" s="31"/>
      <c r="D179" s="31"/>
      <c r="E179" s="31"/>
      <c r="F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 spans="1:22" ht="19.5" customHeight="1">
      <c r="A180" s="31"/>
      <c r="B180" s="5"/>
      <c r="C180" s="31"/>
      <c r="D180" s="31"/>
      <c r="E180" s="31"/>
      <c r="F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ht="19.5" customHeight="1">
      <c r="A181" s="31"/>
      <c r="B181" s="5"/>
      <c r="C181" s="31"/>
      <c r="D181" s="31"/>
      <c r="E181" s="31"/>
      <c r="F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 spans="1:22" ht="19.5" customHeight="1">
      <c r="A182" s="31"/>
      <c r="B182" s="5"/>
      <c r="C182" s="31"/>
      <c r="D182" s="31"/>
      <c r="E182" s="31"/>
      <c r="F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 spans="1:22" ht="19.5" customHeight="1">
      <c r="A183" s="31"/>
      <c r="B183" s="5"/>
      <c r="C183" s="31"/>
      <c r="D183" s="31"/>
      <c r="E183" s="31"/>
      <c r="F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spans="1:22" ht="15.75">
      <c r="A184" s="31"/>
      <c r="B184" s="5"/>
      <c r="C184" s="31"/>
      <c r="D184" s="31"/>
      <c r="E184" s="31"/>
      <c r="F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ht="15.75">
      <c r="A185" s="31"/>
      <c r="B185" s="5"/>
      <c r="C185" s="5"/>
      <c r="D185" s="5"/>
      <c r="E185" s="5"/>
      <c r="F185" s="5"/>
      <c r="G185" s="5"/>
      <c r="H185" s="5"/>
      <c r="I185" s="5"/>
      <c r="J185" s="5"/>
      <c r="K185" s="5"/>
      <c r="N185" s="31"/>
      <c r="O185" s="31"/>
      <c r="P185" s="31"/>
      <c r="Q185" s="31"/>
      <c r="R185" s="31"/>
      <c r="S185" s="31"/>
      <c r="T185" s="31"/>
      <c r="U185" s="31"/>
      <c r="V185" s="31"/>
    </row>
    <row r="186" spans="1:22" ht="15.75">
      <c r="A186" s="31"/>
      <c r="B186" s="5"/>
      <c r="C186" s="5"/>
      <c r="D186" s="5"/>
      <c r="E186" s="5"/>
      <c r="F186" s="5"/>
      <c r="G186" s="5"/>
      <c r="H186" s="5"/>
      <c r="I186" s="5"/>
      <c r="J186" s="5"/>
      <c r="K186" s="5"/>
      <c r="N186" s="31"/>
      <c r="O186" s="31"/>
      <c r="P186" s="31"/>
      <c r="Q186" s="31"/>
      <c r="R186" s="31"/>
      <c r="S186" s="31"/>
      <c r="T186" s="31"/>
      <c r="U186" s="31"/>
      <c r="V186" s="31"/>
    </row>
    <row r="187" spans="1:22" ht="15.75">
      <c r="A187" s="31"/>
      <c r="B187" s="5"/>
      <c r="C187" s="5"/>
      <c r="D187" s="5"/>
      <c r="E187" s="5"/>
      <c r="F187" s="5"/>
      <c r="G187" s="5"/>
      <c r="H187" s="5"/>
      <c r="I187" s="5"/>
      <c r="J187" s="5"/>
      <c r="K187" s="5"/>
      <c r="N187" s="31"/>
      <c r="O187" s="31"/>
      <c r="P187" s="31"/>
      <c r="Q187" s="31"/>
      <c r="R187" s="31"/>
      <c r="S187" s="31"/>
      <c r="T187" s="31"/>
      <c r="U187" s="31"/>
      <c r="V187" s="31"/>
    </row>
    <row r="188" spans="1:22" ht="30.75" customHeight="1">
      <c r="A188" s="31"/>
      <c r="B188" s="5"/>
      <c r="C188" s="31"/>
      <c r="D188" s="31"/>
      <c r="E188" s="31"/>
      <c r="F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ht="15.75">
      <c r="A189" s="31"/>
      <c r="B189" s="5"/>
      <c r="C189" s="31"/>
      <c r="D189" s="31"/>
      <c r="E189" s="31"/>
      <c r="F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 spans="1:22" ht="15.75">
      <c r="A190" s="31"/>
      <c r="B190" s="5"/>
      <c r="C190" s="31"/>
      <c r="D190" s="31"/>
      <c r="E190" s="31"/>
      <c r="F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 spans="1:22" ht="15.75">
      <c r="A191" s="31"/>
      <c r="B191" s="5"/>
      <c r="C191" s="31"/>
      <c r="D191" s="31"/>
      <c r="E191" s="31"/>
      <c r="F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 spans="1:22" ht="15.75">
      <c r="A192" s="31"/>
      <c r="B192" s="5"/>
      <c r="C192" s="31"/>
      <c r="D192" s="31"/>
      <c r="E192" s="31"/>
      <c r="F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ht="15.75">
      <c r="A193" s="31"/>
      <c r="B193" s="5"/>
      <c r="C193" s="31"/>
      <c r="D193" s="31"/>
      <c r="E193" s="31"/>
      <c r="F193" s="31"/>
      <c r="N193" s="31"/>
      <c r="O193" s="31"/>
      <c r="P193" s="31"/>
      <c r="Q193" s="31"/>
      <c r="R193" s="31"/>
      <c r="S193" s="31"/>
      <c r="T193" s="31"/>
      <c r="U193" s="31"/>
      <c r="V193" s="31"/>
    </row>
    <row r="194" spans="1:22" ht="15.75">
      <c r="A194" s="31"/>
      <c r="B194" s="5"/>
      <c r="C194" s="31"/>
      <c r="D194" s="31"/>
      <c r="E194" s="31"/>
      <c r="F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1:22" ht="15.75">
      <c r="A195" s="31"/>
      <c r="B195" s="5"/>
      <c r="C195" s="31"/>
      <c r="D195" s="31"/>
      <c r="E195" s="31"/>
      <c r="F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1:22" ht="15.75">
      <c r="A196" s="31"/>
      <c r="B196" s="5"/>
      <c r="C196" s="31"/>
      <c r="D196" s="31"/>
      <c r="E196" s="31"/>
      <c r="F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ht="15.75">
      <c r="A197" s="31"/>
      <c r="B197" s="5"/>
      <c r="C197" s="31"/>
      <c r="D197" s="31"/>
      <c r="E197" s="31"/>
      <c r="F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 spans="1:22" ht="15.75">
      <c r="A198" s="31"/>
      <c r="B198" s="5"/>
      <c r="C198" s="31"/>
      <c r="D198" s="31"/>
      <c r="E198" s="31"/>
      <c r="F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 spans="1:22" ht="15.75">
      <c r="A199" s="31"/>
      <c r="B199" s="5"/>
      <c r="C199" s="31"/>
      <c r="D199" s="31"/>
      <c r="E199" s="31"/>
      <c r="F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 spans="1:22" ht="15.75">
      <c r="A200" s="31"/>
      <c r="B200" s="5"/>
      <c r="C200" s="31"/>
      <c r="D200" s="31"/>
      <c r="E200" s="31"/>
      <c r="F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ht="15.75">
      <c r="A201" s="31"/>
      <c r="B201" s="5"/>
      <c r="C201" s="31"/>
      <c r="D201" s="31"/>
      <c r="E201" s="31"/>
      <c r="F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3" spans="1:22" ht="15.75">
      <c r="A203" s="31"/>
      <c r="B203" s="5"/>
      <c r="C203" s="31"/>
      <c r="D203" s="31"/>
      <c r="E203" s="31"/>
      <c r="F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spans="1:22" ht="15.75">
      <c r="A204" s="31"/>
      <c r="B204" s="5"/>
      <c r="C204" s="31"/>
      <c r="D204" s="31"/>
      <c r="E204" s="31"/>
      <c r="F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ht="15.75">
      <c r="A205" s="31"/>
      <c r="B205" s="5"/>
      <c r="C205" s="31"/>
      <c r="D205" s="31"/>
      <c r="E205" s="31"/>
      <c r="F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 spans="1:22" ht="15.75">
      <c r="A206" s="31"/>
      <c r="B206" s="5"/>
      <c r="C206" s="31"/>
      <c r="D206" s="31"/>
      <c r="E206" s="31"/>
      <c r="F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 spans="1:22" ht="15.75">
      <c r="A207" s="31"/>
      <c r="B207" s="5"/>
      <c r="C207" s="31"/>
      <c r="D207" s="31"/>
      <c r="E207" s="31"/>
      <c r="F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 spans="1:22" ht="15.75">
      <c r="A208" s="31"/>
      <c r="B208" s="5"/>
      <c r="C208" s="31"/>
      <c r="D208" s="31"/>
      <c r="E208" s="31"/>
      <c r="F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 spans="1:22" ht="15.75">
      <c r="A209" s="31"/>
      <c r="B209" s="5"/>
      <c r="C209" s="31"/>
      <c r="D209" s="31"/>
      <c r="E209" s="31"/>
      <c r="F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 spans="1:22" ht="15.75">
      <c r="A210" s="31"/>
      <c r="B210" s="5"/>
      <c r="C210" s="31"/>
      <c r="D210" s="31"/>
      <c r="E210" s="31"/>
      <c r="F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spans="1:22" ht="15.75">
      <c r="A211" s="31"/>
      <c r="B211" s="5"/>
      <c r="C211" s="31"/>
      <c r="D211" s="31"/>
      <c r="E211" s="31"/>
      <c r="F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spans="1:22" ht="15.75">
      <c r="A212" s="31"/>
      <c r="B212" s="5"/>
      <c r="C212" s="31"/>
      <c r="D212" s="31"/>
      <c r="E212" s="31"/>
      <c r="F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ht="15.75">
      <c r="A213" s="31"/>
      <c r="B213" s="5"/>
      <c r="C213" s="31"/>
      <c r="D213" s="31"/>
      <c r="E213" s="31"/>
      <c r="F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 spans="1:22" ht="15.75">
      <c r="A214" s="31"/>
      <c r="B214" s="5"/>
      <c r="C214" s="31"/>
      <c r="D214" s="31"/>
      <c r="E214" s="31"/>
      <c r="F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spans="1:22" ht="15.75">
      <c r="A215" s="31"/>
      <c r="B215" s="5"/>
      <c r="C215" s="31"/>
      <c r="D215" s="31"/>
      <c r="E215" s="31"/>
      <c r="F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spans="1:22" ht="15.75">
      <c r="A216" s="31"/>
      <c r="B216" s="5"/>
      <c r="C216" s="31"/>
      <c r="D216" s="31"/>
      <c r="E216" s="31"/>
      <c r="F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ht="15.75">
      <c r="A217" s="31"/>
      <c r="B217" s="5"/>
      <c r="C217" s="31"/>
      <c r="D217" s="31"/>
      <c r="E217" s="31"/>
      <c r="F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 spans="1:22" ht="15.75">
      <c r="A218" s="31"/>
      <c r="B218" s="5"/>
      <c r="C218" s="31"/>
      <c r="D218" s="31"/>
      <c r="E218" s="31"/>
      <c r="F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 spans="1:22" ht="15.75">
      <c r="A219" s="31"/>
      <c r="B219" s="5"/>
      <c r="C219" s="31"/>
      <c r="D219" s="31"/>
      <c r="E219" s="31"/>
      <c r="F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 spans="1:22" ht="15.75">
      <c r="A220" s="31"/>
      <c r="B220" s="5"/>
      <c r="C220" s="31"/>
      <c r="D220" s="31"/>
      <c r="E220" s="31"/>
      <c r="F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ht="15.75">
      <c r="A221" s="31"/>
      <c r="B221" s="5"/>
      <c r="C221" s="31"/>
      <c r="D221" s="31"/>
      <c r="E221" s="31"/>
      <c r="F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spans="1:22" ht="15.75">
      <c r="A222" s="31"/>
      <c r="B222" s="5"/>
      <c r="C222" s="31"/>
      <c r="D222" s="31"/>
      <c r="E222" s="31"/>
      <c r="F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spans="1:22" ht="15.75">
      <c r="A223" s="31"/>
      <c r="B223" s="5"/>
      <c r="C223" s="31"/>
      <c r="D223" s="31"/>
      <c r="E223" s="31"/>
      <c r="F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 spans="1:22" ht="15.75">
      <c r="A224" s="31"/>
      <c r="B224" s="5"/>
      <c r="C224" s="31"/>
      <c r="D224" s="31"/>
      <c r="E224" s="31"/>
      <c r="F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ht="15.75">
      <c r="A225" s="31"/>
      <c r="B225" s="5"/>
      <c r="C225" s="31"/>
      <c r="D225" s="31"/>
      <c r="E225" s="31"/>
      <c r="F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spans="1:22" ht="15.75">
      <c r="A226" s="31"/>
      <c r="B226" s="5"/>
      <c r="C226" s="31"/>
      <c r="D226" s="31"/>
      <c r="E226" s="31"/>
      <c r="F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spans="1:22" ht="15.75">
      <c r="A227" s="31"/>
      <c r="B227" s="5"/>
      <c r="C227" s="31"/>
      <c r="D227" s="31"/>
      <c r="E227" s="31"/>
      <c r="F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 spans="1:22" ht="15.75">
      <c r="A228" s="31"/>
      <c r="B228" s="5"/>
      <c r="C228" s="31"/>
      <c r="D228" s="31"/>
      <c r="E228" s="31"/>
      <c r="F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ht="15.75">
      <c r="A229" s="31"/>
      <c r="B229" s="5"/>
      <c r="C229" s="31"/>
      <c r="D229" s="31"/>
      <c r="E229" s="31"/>
      <c r="F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 spans="1:22" ht="15.75">
      <c r="A230" s="31"/>
      <c r="B230" s="5"/>
      <c r="C230" s="31"/>
      <c r="D230" s="31"/>
      <c r="E230" s="31"/>
      <c r="F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 spans="1:22" ht="15.75">
      <c r="A231" s="31"/>
      <c r="B231" s="5"/>
      <c r="C231" s="31"/>
      <c r="D231" s="31"/>
      <c r="E231" s="31"/>
      <c r="F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 spans="1:22" ht="15.75">
      <c r="A232" s="31"/>
      <c r="B232" s="5"/>
      <c r="C232" s="31"/>
      <c r="D232" s="31"/>
      <c r="E232" s="31"/>
      <c r="F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 spans="1:22" ht="15.75">
      <c r="A233" s="31"/>
      <c r="B233" s="5"/>
      <c r="C233" s="31"/>
      <c r="D233" s="31"/>
      <c r="E233" s="31"/>
      <c r="F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 spans="1:22" ht="15.75">
      <c r="A234" s="31"/>
      <c r="B234" s="5"/>
      <c r="C234" s="31"/>
      <c r="D234" s="31"/>
      <c r="E234" s="31"/>
      <c r="F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 spans="1:22" ht="15.75">
      <c r="A235" s="31"/>
      <c r="B235" s="5"/>
      <c r="C235" s="31"/>
      <c r="D235" s="31"/>
      <c r="E235" s="31"/>
      <c r="F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 spans="1:22" ht="15.75">
      <c r="A236" s="31"/>
      <c r="B236" s="5"/>
      <c r="C236" s="31"/>
      <c r="D236" s="31"/>
      <c r="E236" s="31"/>
      <c r="F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 spans="1:22" ht="15.75">
      <c r="A237" s="31"/>
      <c r="B237" s="5"/>
      <c r="C237" s="31"/>
      <c r="D237" s="31"/>
      <c r="E237" s="31"/>
      <c r="F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 spans="1:22" ht="15.75">
      <c r="A238" s="31"/>
      <c r="B238" s="5"/>
      <c r="C238" s="31"/>
      <c r="D238" s="31"/>
      <c r="E238" s="31"/>
      <c r="F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ht="15.75">
      <c r="A239" s="31"/>
      <c r="B239" s="5"/>
      <c r="C239" s="31"/>
      <c r="D239" s="31"/>
      <c r="E239" s="31"/>
      <c r="F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 spans="1:22" ht="15.75">
      <c r="A240" s="31"/>
      <c r="B240" s="5"/>
      <c r="C240" s="31"/>
      <c r="D240" s="31"/>
      <c r="E240" s="31"/>
      <c r="F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ht="15.75">
      <c r="A241" s="31"/>
      <c r="B241" s="5"/>
      <c r="C241" s="31"/>
      <c r="D241" s="31"/>
      <c r="E241" s="31"/>
      <c r="F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spans="1:22" ht="15.75">
      <c r="A242" s="31"/>
      <c r="B242" s="5"/>
      <c r="C242" s="31"/>
      <c r="D242" s="31"/>
      <c r="E242" s="31"/>
      <c r="F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 spans="1:22" ht="15.75">
      <c r="A243" s="31"/>
      <c r="B243" s="5"/>
      <c r="C243" s="31"/>
      <c r="D243" s="31"/>
      <c r="E243" s="31"/>
      <c r="F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 spans="1:22" ht="15.75">
      <c r="A244" s="31"/>
      <c r="B244" s="5"/>
      <c r="C244" s="31"/>
      <c r="D244" s="31"/>
      <c r="E244" s="31"/>
      <c r="F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ht="15.75">
      <c r="A245" s="31"/>
      <c r="B245" s="5"/>
      <c r="C245" s="31"/>
      <c r="D245" s="31"/>
      <c r="E245" s="31"/>
      <c r="F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 spans="1:22" ht="15.75">
      <c r="A246" s="31"/>
      <c r="B246" s="5"/>
      <c r="C246" s="31"/>
      <c r="D246" s="31"/>
      <c r="E246" s="31"/>
      <c r="F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spans="1:22" ht="15.75">
      <c r="A247" s="31"/>
      <c r="B247" s="5"/>
      <c r="C247" s="31"/>
      <c r="D247" s="31"/>
      <c r="E247" s="31"/>
      <c r="F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 spans="1:22" ht="15.75">
      <c r="A248" s="31"/>
      <c r="B248" s="5"/>
      <c r="C248" s="31"/>
      <c r="D248" s="31"/>
      <c r="E248" s="31"/>
      <c r="F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ht="15.75">
      <c r="A249" s="31"/>
      <c r="B249" s="5"/>
      <c r="C249" s="31"/>
      <c r="D249" s="31"/>
      <c r="E249" s="31"/>
      <c r="F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 spans="1:22" ht="15.75">
      <c r="A250" s="31"/>
      <c r="B250" s="5"/>
      <c r="C250" s="31"/>
      <c r="D250" s="31"/>
      <c r="E250" s="31"/>
      <c r="F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 spans="1:22" ht="15.75">
      <c r="A251" s="31"/>
      <c r="B251" s="5"/>
      <c r="C251" s="31"/>
      <c r="D251" s="31"/>
      <c r="E251" s="31"/>
      <c r="F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 spans="1:22" ht="15.75">
      <c r="A252" s="31"/>
      <c r="B252" s="5"/>
      <c r="C252" s="31"/>
      <c r="D252" s="31"/>
      <c r="E252" s="31"/>
      <c r="F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ht="15.75">
      <c r="A253" s="31"/>
      <c r="B253" s="5"/>
      <c r="C253" s="31"/>
      <c r="D253" s="31"/>
      <c r="E253" s="31"/>
      <c r="F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 spans="1:22" ht="15.75">
      <c r="A254" s="31"/>
      <c r="B254" s="5"/>
      <c r="C254" s="31"/>
      <c r="D254" s="31"/>
      <c r="E254" s="31"/>
      <c r="F254" s="31"/>
      <c r="N254" s="31"/>
      <c r="O254" s="31"/>
      <c r="P254" s="31"/>
      <c r="Q254" s="31"/>
      <c r="R254" s="31"/>
      <c r="S254" s="31"/>
      <c r="T254" s="31"/>
      <c r="U254" s="31"/>
      <c r="V254" s="31"/>
    </row>
    <row r="255" spans="1:22" ht="15.75">
      <c r="A255" s="31"/>
      <c r="B255" s="5"/>
      <c r="C255" s="31"/>
      <c r="D255" s="31"/>
      <c r="E255" s="31"/>
      <c r="F255" s="31"/>
      <c r="N255" s="31"/>
      <c r="O255" s="31"/>
      <c r="P255" s="31"/>
      <c r="Q255" s="31"/>
      <c r="R255" s="31"/>
      <c r="S255" s="31"/>
      <c r="T255" s="31"/>
      <c r="U255" s="31"/>
      <c r="V255" s="31"/>
    </row>
    <row r="256" spans="1:22" ht="15.75">
      <c r="A256" s="31"/>
      <c r="B256" s="5"/>
      <c r="C256" s="31"/>
      <c r="D256" s="31"/>
      <c r="E256" s="31"/>
      <c r="F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 spans="1:22" ht="15.75">
      <c r="A257" s="31"/>
      <c r="B257" s="5"/>
      <c r="C257" s="31"/>
      <c r="D257" s="31"/>
      <c r="E257" s="31"/>
      <c r="F257" s="31"/>
      <c r="N257" s="31"/>
      <c r="O257" s="31"/>
      <c r="P257" s="31"/>
      <c r="Q257" s="31"/>
      <c r="R257" s="31"/>
      <c r="S257" s="31"/>
      <c r="T257" s="31"/>
      <c r="U257" s="31"/>
      <c r="V257" s="31"/>
    </row>
    <row r="258" spans="1:22" ht="15.75">
      <c r="A258" s="31"/>
      <c r="B258" s="5"/>
      <c r="C258" s="31"/>
      <c r="D258" s="31"/>
      <c r="E258" s="31"/>
      <c r="F258" s="31"/>
      <c r="N258" s="31"/>
      <c r="O258" s="31"/>
      <c r="P258" s="31"/>
      <c r="Q258" s="31"/>
      <c r="R258" s="31"/>
      <c r="S258" s="31"/>
      <c r="T258" s="31"/>
      <c r="U258" s="31"/>
      <c r="V258" s="31"/>
    </row>
    <row r="259" spans="1:22" ht="15.75">
      <c r="A259" s="31"/>
      <c r="B259" s="5"/>
      <c r="C259" s="31"/>
      <c r="D259" s="31"/>
      <c r="E259" s="31"/>
      <c r="F259" s="31"/>
      <c r="N259" s="31"/>
      <c r="O259" s="31"/>
      <c r="P259" s="31"/>
      <c r="Q259" s="31"/>
      <c r="R259" s="31"/>
      <c r="S259" s="31"/>
      <c r="T259" s="31"/>
      <c r="U259" s="31"/>
      <c r="V259" s="31"/>
    </row>
    <row r="260" spans="1:22" ht="15.75">
      <c r="A260" s="31"/>
      <c r="B260" s="5"/>
      <c r="C260" s="31"/>
      <c r="D260" s="31"/>
      <c r="E260" s="31"/>
      <c r="F260" s="31"/>
      <c r="N260" s="31"/>
      <c r="O260" s="31"/>
      <c r="P260" s="31"/>
      <c r="Q260" s="31"/>
      <c r="R260" s="31"/>
      <c r="S260" s="31"/>
      <c r="T260" s="31"/>
      <c r="U260" s="31"/>
      <c r="V260" s="31"/>
    </row>
    <row r="261" spans="1:22" ht="15.75">
      <c r="A261" s="31"/>
      <c r="B261" s="5"/>
      <c r="C261" s="31"/>
      <c r="D261" s="31"/>
      <c r="E261" s="31"/>
      <c r="F261" s="31"/>
      <c r="N261" s="31"/>
      <c r="O261" s="31"/>
      <c r="P261" s="31"/>
      <c r="Q261" s="31"/>
      <c r="R261" s="31"/>
      <c r="S261" s="31"/>
      <c r="T261" s="31"/>
      <c r="U261" s="31"/>
      <c r="V261" s="31"/>
    </row>
    <row r="262" spans="1:22" ht="15.75">
      <c r="A262" s="31"/>
      <c r="B262" s="5"/>
      <c r="C262" s="31"/>
      <c r="D262" s="31"/>
      <c r="E262" s="31"/>
      <c r="F262" s="31"/>
      <c r="N262" s="31"/>
      <c r="O262" s="31"/>
      <c r="P262" s="31"/>
      <c r="Q262" s="31"/>
      <c r="R262" s="31"/>
      <c r="S262" s="31"/>
      <c r="T262" s="31"/>
      <c r="U262" s="31"/>
      <c r="V262" s="31"/>
    </row>
    <row r="263" spans="1:22" ht="18" customHeight="1">
      <c r="A263" s="31"/>
      <c r="B263" s="5"/>
      <c r="C263" s="31"/>
      <c r="D263" s="31"/>
      <c r="E263" s="31"/>
      <c r="F263" s="31"/>
      <c r="N263" s="31"/>
      <c r="O263" s="31"/>
      <c r="P263" s="31"/>
      <c r="Q263" s="31"/>
      <c r="R263" s="31"/>
      <c r="S263" s="31"/>
      <c r="T263" s="31"/>
      <c r="U263" s="31"/>
      <c r="V263" s="31"/>
    </row>
    <row r="264" spans="1:22" ht="15.75">
      <c r="A264" s="31"/>
      <c r="B264" s="5"/>
      <c r="C264" s="31"/>
      <c r="D264" s="31"/>
      <c r="E264" s="31"/>
      <c r="F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 spans="1:22" ht="15.75">
      <c r="A265" s="31"/>
      <c r="B265" s="5"/>
      <c r="C265" s="31"/>
      <c r="D265" s="31"/>
      <c r="E265" s="31"/>
      <c r="F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 spans="1:22" ht="15.75">
      <c r="A266" s="31"/>
      <c r="B266" s="5"/>
      <c r="C266" s="31"/>
      <c r="D266" s="31"/>
      <c r="E266" s="31"/>
      <c r="F266" s="31"/>
      <c r="N266" s="31"/>
      <c r="O266" s="31"/>
      <c r="P266" s="31"/>
      <c r="Q266" s="31"/>
      <c r="R266" s="31"/>
      <c r="S266" s="31"/>
      <c r="T266" s="31"/>
      <c r="U266" s="31"/>
      <c r="V266" s="31"/>
    </row>
    <row r="267" spans="1:22" ht="15.75">
      <c r="A267" s="31"/>
      <c r="B267" s="5"/>
      <c r="C267" s="31"/>
      <c r="D267" s="31"/>
      <c r="E267" s="31"/>
      <c r="F267" s="31"/>
      <c r="N267" s="31"/>
      <c r="O267" s="31"/>
      <c r="P267" s="31"/>
      <c r="Q267" s="31"/>
      <c r="R267" s="31"/>
      <c r="S267" s="31"/>
      <c r="T267" s="31"/>
      <c r="U267" s="31"/>
      <c r="V267" s="31"/>
    </row>
    <row r="268" spans="1:22" ht="15.75">
      <c r="A268" s="31"/>
      <c r="B268" s="5"/>
      <c r="C268" s="31"/>
      <c r="D268" s="31"/>
      <c r="E268" s="31"/>
      <c r="F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ht="15.75">
      <c r="A269" s="31"/>
      <c r="B269" s="5"/>
      <c r="C269" s="31"/>
      <c r="D269" s="31"/>
      <c r="E269" s="31"/>
      <c r="F269" s="31"/>
      <c r="N269" s="31"/>
      <c r="O269" s="31"/>
      <c r="P269" s="31"/>
      <c r="Q269" s="31"/>
      <c r="R269" s="31"/>
      <c r="S269" s="31"/>
      <c r="T269" s="31"/>
      <c r="U269" s="31"/>
      <c r="V269" s="31"/>
    </row>
    <row r="272" spans="1:26" ht="18.75" customHeight="1">
      <c r="A272" s="361"/>
      <c r="B272" s="646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>
      <c r="A273" s="361"/>
      <c r="B273" s="646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41"/>
      <c r="O273" s="341"/>
      <c r="P273" s="341"/>
      <c r="Q273" s="341"/>
      <c r="R273" s="341"/>
      <c r="S273" s="341"/>
      <c r="T273" s="341"/>
      <c r="U273" s="341"/>
      <c r="V273" s="341"/>
      <c r="W273" s="37"/>
      <c r="X273" s="37"/>
      <c r="Y273" s="37"/>
      <c r="Z273" s="37"/>
    </row>
    <row r="274" spans="1:26" ht="15.75" customHeight="1">
      <c r="A274" s="361"/>
      <c r="B274" s="646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41"/>
      <c r="O274" s="341"/>
      <c r="P274" s="341"/>
      <c r="Q274" s="341"/>
      <c r="R274" s="341"/>
      <c r="S274" s="341"/>
      <c r="T274" s="341"/>
      <c r="U274" s="341"/>
      <c r="V274" s="341"/>
      <c r="W274" s="37"/>
      <c r="X274" s="37"/>
      <c r="Y274" s="37"/>
      <c r="Z274" s="37"/>
    </row>
    <row r="275" spans="1:26" ht="15.75" customHeight="1">
      <c r="A275" s="361"/>
      <c r="B275" s="646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41"/>
      <c r="O275" s="341"/>
      <c r="P275" s="341"/>
      <c r="Q275" s="341"/>
      <c r="R275" s="341"/>
      <c r="S275" s="341"/>
      <c r="T275" s="341"/>
      <c r="U275" s="341"/>
      <c r="V275" s="341"/>
      <c r="W275" s="37"/>
      <c r="X275" s="37"/>
      <c r="Y275" s="37"/>
      <c r="Z275" s="37"/>
    </row>
    <row r="276" spans="1:26" ht="15.75">
      <c r="A276" s="361"/>
      <c r="B276" s="646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41"/>
      <c r="O276" s="341"/>
      <c r="P276" s="341"/>
      <c r="Q276" s="341"/>
      <c r="R276" s="341"/>
      <c r="S276" s="341"/>
      <c r="T276" s="341"/>
      <c r="U276" s="341"/>
      <c r="V276" s="341"/>
      <c r="W276" s="37"/>
      <c r="X276" s="37"/>
      <c r="Y276" s="37"/>
      <c r="Z276" s="37"/>
    </row>
    <row r="277" spans="1:26" ht="15.75">
      <c r="A277" s="361"/>
      <c r="B277" s="646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41"/>
      <c r="O277" s="341"/>
      <c r="P277" s="341"/>
      <c r="Q277" s="341"/>
      <c r="R277" s="341"/>
      <c r="S277" s="341"/>
      <c r="T277" s="341"/>
      <c r="U277" s="341"/>
      <c r="V277" s="341"/>
      <c r="W277" s="37"/>
      <c r="X277" s="37"/>
      <c r="Y277" s="37"/>
      <c r="Z277" s="37"/>
    </row>
    <row r="278" spans="1:26" ht="15.75">
      <c r="A278" s="361"/>
      <c r="B278" s="646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41"/>
      <c r="O278" s="341"/>
      <c r="P278" s="341"/>
      <c r="Q278" s="341"/>
      <c r="R278" s="341"/>
      <c r="S278" s="341"/>
      <c r="T278" s="341"/>
      <c r="U278" s="341"/>
      <c r="V278" s="341"/>
      <c r="W278" s="37"/>
      <c r="X278" s="37"/>
      <c r="Y278" s="37"/>
      <c r="Z278" s="37"/>
    </row>
    <row r="279" spans="1:27" ht="15.75">
      <c r="A279" s="361"/>
      <c r="B279" s="646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41"/>
      <c r="O279" s="341"/>
      <c r="P279" s="341"/>
      <c r="Q279" s="341"/>
      <c r="R279" s="341"/>
      <c r="S279" s="341"/>
      <c r="T279" s="341"/>
      <c r="U279" s="341"/>
      <c r="V279" s="341"/>
      <c r="W279" s="37"/>
      <c r="X279" s="37"/>
      <c r="Y279" s="37"/>
      <c r="Z279" s="37"/>
      <c r="AA279" s="37"/>
    </row>
    <row r="280" spans="1:26" ht="15.75">
      <c r="A280" s="361"/>
      <c r="B280" s="646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41"/>
      <c r="O280" s="341"/>
      <c r="P280" s="341"/>
      <c r="Q280" s="341"/>
      <c r="R280" s="341"/>
      <c r="S280" s="341"/>
      <c r="T280" s="341"/>
      <c r="U280" s="341"/>
      <c r="V280" s="341"/>
      <c r="W280" s="37"/>
      <c r="X280" s="37"/>
      <c r="Y280" s="37"/>
      <c r="Z280" s="37"/>
    </row>
    <row r="281" spans="1:26" ht="15.75">
      <c r="A281" s="361"/>
      <c r="B281" s="646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41"/>
      <c r="O281" s="341"/>
      <c r="P281" s="341"/>
      <c r="Q281" s="341"/>
      <c r="R281" s="341"/>
      <c r="S281" s="341"/>
      <c r="T281" s="341"/>
      <c r="U281" s="341"/>
      <c r="V281" s="341"/>
      <c r="W281" s="37"/>
      <c r="X281" s="37"/>
      <c r="Y281" s="37"/>
      <c r="Z281" s="37"/>
    </row>
    <row r="282" spans="2:26" ht="15.75">
      <c r="B282" s="647"/>
      <c r="C282" s="362"/>
      <c r="D282" s="362"/>
      <c r="E282" s="363"/>
      <c r="F282" s="363"/>
      <c r="G282" s="363"/>
      <c r="H282" s="363"/>
      <c r="I282" s="362"/>
      <c r="J282" s="362"/>
      <c r="K282" s="362"/>
      <c r="L282" s="37"/>
      <c r="M282" s="37"/>
      <c r="N282" s="341"/>
      <c r="O282" s="341"/>
      <c r="P282" s="341"/>
      <c r="Q282" s="341"/>
      <c r="R282" s="341"/>
      <c r="S282" s="341"/>
      <c r="T282" s="341"/>
      <c r="U282" s="341"/>
      <c r="V282" s="341"/>
      <c r="W282" s="37"/>
      <c r="X282" s="37"/>
      <c r="Y282" s="37"/>
      <c r="Z282" s="37"/>
    </row>
  </sheetData>
  <sheetProtection/>
  <mergeCells count="372">
    <mergeCell ref="R22:S22"/>
    <mergeCell ref="R143:S143"/>
    <mergeCell ref="R144:S144"/>
    <mergeCell ref="O148:P148"/>
    <mergeCell ref="R158:S158"/>
    <mergeCell ref="R159:S159"/>
    <mergeCell ref="R155:S155"/>
    <mergeCell ref="O159:P159"/>
    <mergeCell ref="O149:P149"/>
    <mergeCell ref="O150:P150"/>
    <mergeCell ref="O20:P20"/>
    <mergeCell ref="O21:P21"/>
    <mergeCell ref="O22:P22"/>
    <mergeCell ref="R20:S20"/>
    <mergeCell ref="R21:S21"/>
    <mergeCell ref="A164:M164"/>
    <mergeCell ref="R162:S162"/>
    <mergeCell ref="R163:S163"/>
    <mergeCell ref="R164:S164"/>
    <mergeCell ref="R146:S146"/>
    <mergeCell ref="R165:S165"/>
    <mergeCell ref="R151:S151"/>
    <mergeCell ref="O154:P154"/>
    <mergeCell ref="R153:S153"/>
    <mergeCell ref="R154:S154"/>
    <mergeCell ref="O157:P157"/>
    <mergeCell ref="R160:S160"/>
    <mergeCell ref="R161:S161"/>
    <mergeCell ref="O153:P153"/>
    <mergeCell ref="R157:S157"/>
    <mergeCell ref="O151:P151"/>
    <mergeCell ref="R148:S148"/>
    <mergeCell ref="R149:S149"/>
    <mergeCell ref="R145:S145"/>
    <mergeCell ref="O146:P146"/>
    <mergeCell ref="R49:S49"/>
    <mergeCell ref="R50:S50"/>
    <mergeCell ref="R142:S142"/>
    <mergeCell ref="O142:P142"/>
    <mergeCell ref="A147:V147"/>
    <mergeCell ref="A158:B158"/>
    <mergeCell ref="R150:S150"/>
    <mergeCell ref="O155:P155"/>
    <mergeCell ref="O158:P158"/>
    <mergeCell ref="O145:P145"/>
    <mergeCell ref="R132:S132"/>
    <mergeCell ref="R135:S135"/>
    <mergeCell ref="R136:S136"/>
    <mergeCell ref="R137:S137"/>
    <mergeCell ref="R138:S138"/>
    <mergeCell ref="O140:P140"/>
    <mergeCell ref="O139:P139"/>
    <mergeCell ref="R140:S140"/>
    <mergeCell ref="O141:P141"/>
    <mergeCell ref="R141:S141"/>
    <mergeCell ref="O108:P108"/>
    <mergeCell ref="O125:P125"/>
    <mergeCell ref="O132:P132"/>
    <mergeCell ref="O134:P134"/>
    <mergeCell ref="R115:S115"/>
    <mergeCell ref="O143:P143"/>
    <mergeCell ref="O144:P144"/>
    <mergeCell ref="R133:S133"/>
    <mergeCell ref="R134:S134"/>
    <mergeCell ref="R139:S139"/>
    <mergeCell ref="O137:P137"/>
    <mergeCell ref="O138:P138"/>
    <mergeCell ref="O135:P135"/>
    <mergeCell ref="O136:P136"/>
    <mergeCell ref="O133:P133"/>
    <mergeCell ref="O123:P123"/>
    <mergeCell ref="O124:P124"/>
    <mergeCell ref="O126:P126"/>
    <mergeCell ref="O127:P127"/>
    <mergeCell ref="R121:S121"/>
    <mergeCell ref="R122:S122"/>
    <mergeCell ref="R123:S123"/>
    <mergeCell ref="R124:S124"/>
    <mergeCell ref="R125:S125"/>
    <mergeCell ref="A110:V110"/>
    <mergeCell ref="A107:B107"/>
    <mergeCell ref="O112:P112"/>
    <mergeCell ref="R108:S108"/>
    <mergeCell ref="O118:P118"/>
    <mergeCell ref="O119:P119"/>
    <mergeCell ref="R112:S112"/>
    <mergeCell ref="R118:S118"/>
    <mergeCell ref="R119:S119"/>
    <mergeCell ref="O115:P115"/>
    <mergeCell ref="R99:S99"/>
    <mergeCell ref="R100:S100"/>
    <mergeCell ref="R101:S101"/>
    <mergeCell ref="R114:S114"/>
    <mergeCell ref="R102:S102"/>
    <mergeCell ref="R103:S103"/>
    <mergeCell ref="R104:S104"/>
    <mergeCell ref="R105:S105"/>
    <mergeCell ref="R106:S106"/>
    <mergeCell ref="R107:S107"/>
    <mergeCell ref="R90:S90"/>
    <mergeCell ref="R91:S91"/>
    <mergeCell ref="R92:S92"/>
    <mergeCell ref="R96:S96"/>
    <mergeCell ref="R97:S97"/>
    <mergeCell ref="R98:S98"/>
    <mergeCell ref="R93:S93"/>
    <mergeCell ref="R95:S95"/>
    <mergeCell ref="R94:S94"/>
    <mergeCell ref="R84:S84"/>
    <mergeCell ref="R85:S85"/>
    <mergeCell ref="R86:S86"/>
    <mergeCell ref="R89:S89"/>
    <mergeCell ref="R87:S87"/>
    <mergeCell ref="R88:S88"/>
    <mergeCell ref="R78:S78"/>
    <mergeCell ref="R79:S79"/>
    <mergeCell ref="R80:S80"/>
    <mergeCell ref="R81:S81"/>
    <mergeCell ref="R82:S82"/>
    <mergeCell ref="R83:S83"/>
    <mergeCell ref="R72:S72"/>
    <mergeCell ref="R73:S73"/>
    <mergeCell ref="R74:S74"/>
    <mergeCell ref="R75:S75"/>
    <mergeCell ref="R76:S76"/>
    <mergeCell ref="R77:S77"/>
    <mergeCell ref="O102:P102"/>
    <mergeCell ref="O103:P103"/>
    <mergeCell ref="O104:P104"/>
    <mergeCell ref="O105:P105"/>
    <mergeCell ref="O106:P106"/>
    <mergeCell ref="O107:P107"/>
    <mergeCell ref="O96:P96"/>
    <mergeCell ref="O97:P97"/>
    <mergeCell ref="O98:P98"/>
    <mergeCell ref="O99:P99"/>
    <mergeCell ref="O100:P100"/>
    <mergeCell ref="O101:P101"/>
    <mergeCell ref="O90:P90"/>
    <mergeCell ref="O91:P91"/>
    <mergeCell ref="O92:P92"/>
    <mergeCell ref="O93:P93"/>
    <mergeCell ref="O94:P94"/>
    <mergeCell ref="O95:P95"/>
    <mergeCell ref="O84:P84"/>
    <mergeCell ref="O85:P85"/>
    <mergeCell ref="O86:P86"/>
    <mergeCell ref="O87:P87"/>
    <mergeCell ref="O88:P88"/>
    <mergeCell ref="O89:P89"/>
    <mergeCell ref="O78:P78"/>
    <mergeCell ref="O79:P79"/>
    <mergeCell ref="O80:P80"/>
    <mergeCell ref="O81:P81"/>
    <mergeCell ref="O82:P82"/>
    <mergeCell ref="O83:P83"/>
    <mergeCell ref="O72:P72"/>
    <mergeCell ref="O73:P73"/>
    <mergeCell ref="O74:P74"/>
    <mergeCell ref="O75:P75"/>
    <mergeCell ref="O76:P76"/>
    <mergeCell ref="O77:P77"/>
    <mergeCell ref="O69:P69"/>
    <mergeCell ref="O70:P70"/>
    <mergeCell ref="O71:P71"/>
    <mergeCell ref="R69:S69"/>
    <mergeCell ref="R70:S70"/>
    <mergeCell ref="R71:S71"/>
    <mergeCell ref="O66:P66"/>
    <mergeCell ref="O67:P67"/>
    <mergeCell ref="O68:P68"/>
    <mergeCell ref="R66:S66"/>
    <mergeCell ref="R67:S67"/>
    <mergeCell ref="R68:S68"/>
    <mergeCell ref="R59:S59"/>
    <mergeCell ref="R60:S60"/>
    <mergeCell ref="O65:P65"/>
    <mergeCell ref="R65:S65"/>
    <mergeCell ref="O62:P62"/>
    <mergeCell ref="O63:P63"/>
    <mergeCell ref="O64:P64"/>
    <mergeCell ref="R62:S62"/>
    <mergeCell ref="R63:S63"/>
    <mergeCell ref="R64:S64"/>
    <mergeCell ref="O55:P55"/>
    <mergeCell ref="O56:P56"/>
    <mergeCell ref="R53:S53"/>
    <mergeCell ref="R54:S54"/>
    <mergeCell ref="O61:P61"/>
    <mergeCell ref="R61:S61"/>
    <mergeCell ref="O58:P58"/>
    <mergeCell ref="O59:P59"/>
    <mergeCell ref="O60:P60"/>
    <mergeCell ref="R58:S58"/>
    <mergeCell ref="R43:S43"/>
    <mergeCell ref="R44:S44"/>
    <mergeCell ref="R46:S46"/>
    <mergeCell ref="R47:S47"/>
    <mergeCell ref="O53:P53"/>
    <mergeCell ref="O54:P54"/>
    <mergeCell ref="O48:P48"/>
    <mergeCell ref="O49:P49"/>
    <mergeCell ref="O50:P50"/>
    <mergeCell ref="R48:S48"/>
    <mergeCell ref="R56:S56"/>
    <mergeCell ref="O45:P45"/>
    <mergeCell ref="O46:P46"/>
    <mergeCell ref="O47:P47"/>
    <mergeCell ref="R45:S45"/>
    <mergeCell ref="O41:P41"/>
    <mergeCell ref="R55:S55"/>
    <mergeCell ref="O43:P43"/>
    <mergeCell ref="O44:P44"/>
    <mergeCell ref="R42:S42"/>
    <mergeCell ref="R38:S38"/>
    <mergeCell ref="R39:S39"/>
    <mergeCell ref="R41:S41"/>
    <mergeCell ref="R40:S40"/>
    <mergeCell ref="O42:P42"/>
    <mergeCell ref="O38:P38"/>
    <mergeCell ref="O39:P39"/>
    <mergeCell ref="O40:P40"/>
    <mergeCell ref="O36:P36"/>
    <mergeCell ref="O37:P37"/>
    <mergeCell ref="R30:S30"/>
    <mergeCell ref="R36:S36"/>
    <mergeCell ref="R37:S37"/>
    <mergeCell ref="O34:P34"/>
    <mergeCell ref="R31:S31"/>
    <mergeCell ref="R32:S32"/>
    <mergeCell ref="R33:S33"/>
    <mergeCell ref="R34:S34"/>
    <mergeCell ref="R35:S35"/>
    <mergeCell ref="O30:P30"/>
    <mergeCell ref="O31:P31"/>
    <mergeCell ref="O32:P32"/>
    <mergeCell ref="O33:P33"/>
    <mergeCell ref="O35:P35"/>
    <mergeCell ref="O28:P28"/>
    <mergeCell ref="O29:P29"/>
    <mergeCell ref="R23:S23"/>
    <mergeCell ref="R24:S24"/>
    <mergeCell ref="R25:S25"/>
    <mergeCell ref="O25:P25"/>
    <mergeCell ref="R28:S28"/>
    <mergeCell ref="R29:S29"/>
    <mergeCell ref="O24:P24"/>
    <mergeCell ref="O23:P23"/>
    <mergeCell ref="R17:S17"/>
    <mergeCell ref="R18:S18"/>
    <mergeCell ref="R19:S19"/>
    <mergeCell ref="O15:P15"/>
    <mergeCell ref="O16:P16"/>
    <mergeCell ref="O17:P17"/>
    <mergeCell ref="O18:P18"/>
    <mergeCell ref="O19:P19"/>
    <mergeCell ref="R15:S15"/>
    <mergeCell ref="R16:S16"/>
    <mergeCell ref="O8:P8"/>
    <mergeCell ref="R8:S8"/>
    <mergeCell ref="O11:P11"/>
    <mergeCell ref="O12:P12"/>
    <mergeCell ref="O13:P13"/>
    <mergeCell ref="O14:P14"/>
    <mergeCell ref="R11:S11"/>
    <mergeCell ref="R12:S12"/>
    <mergeCell ref="R13:S13"/>
    <mergeCell ref="R14:S14"/>
    <mergeCell ref="Z3:AB4"/>
    <mergeCell ref="C4:C7"/>
    <mergeCell ref="D4:D7"/>
    <mergeCell ref="E4:F4"/>
    <mergeCell ref="I4:I7"/>
    <mergeCell ref="J4:L4"/>
    <mergeCell ref="W3:Y4"/>
    <mergeCell ref="O5:P5"/>
    <mergeCell ref="R5:S5"/>
    <mergeCell ref="T3:V4"/>
    <mergeCell ref="N2:V2"/>
    <mergeCell ref="C2:F3"/>
    <mergeCell ref="G2:G7"/>
    <mergeCell ref="N3:P4"/>
    <mergeCell ref="Q167:S167"/>
    <mergeCell ref="A128:B128"/>
    <mergeCell ref="A129:B129"/>
    <mergeCell ref="A2:A7"/>
    <mergeCell ref="O7:P7"/>
    <mergeCell ref="R7:S7"/>
    <mergeCell ref="A112:B112"/>
    <mergeCell ref="A118:B118"/>
    <mergeCell ref="A145:B145"/>
    <mergeCell ref="R117:S117"/>
    <mergeCell ref="O113:P113"/>
    <mergeCell ref="O114:P114"/>
    <mergeCell ref="R116:S116"/>
    <mergeCell ref="O116:P116"/>
    <mergeCell ref="O117:P117"/>
    <mergeCell ref="R113:S113"/>
    <mergeCell ref="A117:F117"/>
    <mergeCell ref="A120:V120"/>
    <mergeCell ref="T167:V167"/>
    <mergeCell ref="A163:M163"/>
    <mergeCell ref="R126:S126"/>
    <mergeCell ref="R127:S127"/>
    <mergeCell ref="O128:P128"/>
    <mergeCell ref="O129:P129"/>
    <mergeCell ref="R128:S128"/>
    <mergeCell ref="R129:S129"/>
    <mergeCell ref="A165:M165"/>
    <mergeCell ref="A159:B159"/>
    <mergeCell ref="A146:B146"/>
    <mergeCell ref="O160:P160"/>
    <mergeCell ref="O161:P161"/>
    <mergeCell ref="O162:P162"/>
    <mergeCell ref="O163:P163"/>
    <mergeCell ref="O165:P165"/>
    <mergeCell ref="A150:B150"/>
    <mergeCell ref="O164:P164"/>
    <mergeCell ref="A50:B50"/>
    <mergeCell ref="J5:J7"/>
    <mergeCell ref="F5:F7"/>
    <mergeCell ref="A127:F127"/>
    <mergeCell ref="A162:M162"/>
    <mergeCell ref="A111:V111"/>
    <mergeCell ref="E5:E7"/>
    <mergeCell ref="A119:B119"/>
    <mergeCell ref="O121:P121"/>
    <mergeCell ref="O122:P122"/>
    <mergeCell ref="D171:F171"/>
    <mergeCell ref="H171:K171"/>
    <mergeCell ref="A108:B108"/>
    <mergeCell ref="A160:M160"/>
    <mergeCell ref="A161:M161"/>
    <mergeCell ref="A131:V131"/>
    <mergeCell ref="A157:B157"/>
    <mergeCell ref="A152:V152"/>
    <mergeCell ref="A155:F155"/>
    <mergeCell ref="A144:F144"/>
    <mergeCell ref="A1:V1"/>
    <mergeCell ref="A9:V9"/>
    <mergeCell ref="A10:V10"/>
    <mergeCell ref="A27:V27"/>
    <mergeCell ref="A52:V52"/>
    <mergeCell ref="A24:B24"/>
    <mergeCell ref="K5:K7"/>
    <mergeCell ref="H2:M2"/>
    <mergeCell ref="A25:B25"/>
    <mergeCell ref="N6:V6"/>
    <mergeCell ref="Q3:S4"/>
    <mergeCell ref="A106:F106"/>
    <mergeCell ref="H3:H7"/>
    <mergeCell ref="A23:F23"/>
    <mergeCell ref="B2:B7"/>
    <mergeCell ref="I3:L3"/>
    <mergeCell ref="M3:M7"/>
    <mergeCell ref="A48:F48"/>
    <mergeCell ref="A49:B49"/>
    <mergeCell ref="L5:L7"/>
    <mergeCell ref="T166:U166"/>
    <mergeCell ref="N172:P172"/>
    <mergeCell ref="Q172:S172"/>
    <mergeCell ref="N166:P166"/>
    <mergeCell ref="Q166:S166"/>
    <mergeCell ref="N171:V171"/>
    <mergeCell ref="N169:V169"/>
    <mergeCell ref="N167:P167"/>
    <mergeCell ref="H173:K173"/>
    <mergeCell ref="D173:F173"/>
    <mergeCell ref="D174:F174"/>
    <mergeCell ref="H174:K174"/>
    <mergeCell ref="D176:F176"/>
    <mergeCell ref="H176:K17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3"/>
  <sheetViews>
    <sheetView tabSelected="1" view="pageBreakPreview" zoomScaleNormal="75" zoomScaleSheetLayoutView="100" workbookViewId="0" topLeftCell="A1">
      <selection activeCell="B2" sqref="B2:B7"/>
    </sheetView>
  </sheetViews>
  <sheetFormatPr defaultColWidth="9.00390625" defaultRowHeight="12.75"/>
  <cols>
    <col min="1" max="1" width="11.375" style="140" customWidth="1"/>
    <col min="2" max="2" width="43.75390625" style="1134" customWidth="1"/>
    <col min="3" max="3" width="5.00390625" style="341" customWidth="1"/>
    <col min="4" max="4" width="6.25390625" style="342" customWidth="1"/>
    <col min="5" max="5" width="4.75390625" style="341" customWidth="1"/>
    <col min="6" max="6" width="7.125" style="341" customWidth="1"/>
    <col min="7" max="7" width="7.75390625" style="31" customWidth="1"/>
    <col min="8" max="8" width="8.375" style="31" customWidth="1"/>
    <col min="9" max="9" width="6.375" style="31" customWidth="1"/>
    <col min="10" max="10" width="5.125" style="31" customWidth="1"/>
    <col min="11" max="11" width="7.875" style="31" customWidth="1"/>
    <col min="12" max="12" width="7.75390625" style="31" customWidth="1"/>
    <col min="13" max="13" width="8.375" style="31" customWidth="1"/>
    <col min="14" max="14" width="9.625" style="232" customWidth="1"/>
    <col min="15" max="15" width="5.25390625" style="232" customWidth="1"/>
    <col min="16" max="16" width="4.75390625" style="232" customWidth="1"/>
    <col min="17" max="17" width="8.875" style="232" customWidth="1"/>
    <col min="18" max="18" width="5.375" style="232" customWidth="1"/>
    <col min="19" max="19" width="3.125" style="232" customWidth="1"/>
    <col min="20" max="20" width="8.00390625" style="232" customWidth="1"/>
    <col min="21" max="21" width="6.75390625" style="232" customWidth="1"/>
    <col min="22" max="22" width="7.625" style="232" customWidth="1"/>
    <col min="23" max="23" width="7.75390625" style="31" hidden="1" customWidth="1"/>
    <col min="24" max="24" width="5.75390625" style="31" hidden="1" customWidth="1"/>
    <col min="25" max="25" width="7.875" style="31" hidden="1" customWidth="1"/>
    <col min="26" max="28" width="5.75390625" style="31" hidden="1" customWidth="1"/>
    <col min="29" max="29" width="0" style="31" hidden="1" customWidth="1"/>
    <col min="30" max="81" width="9.125" style="31" customWidth="1"/>
    <col min="82" max="16384" width="9.125" style="5" customWidth="1"/>
  </cols>
  <sheetData>
    <row r="1" spans="1:28" ht="16.5" thickBot="1">
      <c r="A1" s="1263" t="s">
        <v>268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  <c r="T1" s="1264"/>
      <c r="U1" s="1264"/>
      <c r="V1" s="1265"/>
      <c r="W1" s="30"/>
      <c r="X1" s="30"/>
      <c r="Y1" s="30"/>
      <c r="Z1" s="30"/>
      <c r="AA1" s="30"/>
      <c r="AB1" s="30"/>
    </row>
    <row r="2" spans="1:28" ht="15.75">
      <c r="A2" s="1367" t="s">
        <v>21</v>
      </c>
      <c r="B2" s="1462" t="s">
        <v>81</v>
      </c>
      <c r="C2" s="1355" t="s">
        <v>226</v>
      </c>
      <c r="D2" s="1356"/>
      <c r="E2" s="1357"/>
      <c r="F2" s="1358"/>
      <c r="G2" s="1363" t="s">
        <v>82</v>
      </c>
      <c r="H2" s="1278" t="s">
        <v>83</v>
      </c>
      <c r="I2" s="1279"/>
      <c r="J2" s="1279"/>
      <c r="K2" s="1279"/>
      <c r="L2" s="1279"/>
      <c r="M2" s="1280"/>
      <c r="N2" s="1352" t="s">
        <v>225</v>
      </c>
      <c r="O2" s="1353"/>
      <c r="P2" s="1353"/>
      <c r="Q2" s="1353"/>
      <c r="R2" s="1353"/>
      <c r="S2" s="1353"/>
      <c r="T2" s="1353"/>
      <c r="U2" s="1353"/>
      <c r="V2" s="1354"/>
      <c r="W2" s="32"/>
      <c r="X2" s="32"/>
      <c r="Y2" s="32"/>
      <c r="Z2" s="32"/>
      <c r="AA2" s="32"/>
      <c r="AB2" s="32"/>
    </row>
    <row r="3" spans="1:28" ht="15.75">
      <c r="A3" s="1368"/>
      <c r="B3" s="1463"/>
      <c r="C3" s="1359"/>
      <c r="D3" s="1360"/>
      <c r="E3" s="1361"/>
      <c r="F3" s="1362"/>
      <c r="G3" s="1364"/>
      <c r="H3" s="1250" t="s">
        <v>84</v>
      </c>
      <c r="I3" s="1254" t="s">
        <v>85</v>
      </c>
      <c r="J3" s="1255"/>
      <c r="K3" s="1255"/>
      <c r="L3" s="1256"/>
      <c r="M3" s="1257" t="s">
        <v>86</v>
      </c>
      <c r="N3" s="1365" t="s">
        <v>235</v>
      </c>
      <c r="O3" s="1242"/>
      <c r="P3" s="1243"/>
      <c r="Q3" s="1241" t="s">
        <v>236</v>
      </c>
      <c r="R3" s="1242"/>
      <c r="S3" s="1243"/>
      <c r="T3" s="1241" t="s">
        <v>22</v>
      </c>
      <c r="U3" s="1242"/>
      <c r="V3" s="1379"/>
      <c r="W3" s="1245"/>
      <c r="X3" s="1245"/>
      <c r="Y3" s="1245"/>
      <c r="Z3" s="1245"/>
      <c r="AA3" s="1245"/>
      <c r="AB3" s="1245"/>
    </row>
    <row r="4" spans="1:28" ht="15.75">
      <c r="A4" s="1368"/>
      <c r="B4" s="1463"/>
      <c r="C4" s="1371" t="s">
        <v>87</v>
      </c>
      <c r="D4" s="1371" t="s">
        <v>88</v>
      </c>
      <c r="E4" s="1372" t="s">
        <v>89</v>
      </c>
      <c r="F4" s="1373"/>
      <c r="G4" s="1364"/>
      <c r="H4" s="1250"/>
      <c r="I4" s="1371" t="s">
        <v>90</v>
      </c>
      <c r="J4" s="1374" t="s">
        <v>91</v>
      </c>
      <c r="K4" s="1375"/>
      <c r="L4" s="1376"/>
      <c r="M4" s="1257"/>
      <c r="N4" s="1366"/>
      <c r="O4" s="1245"/>
      <c r="P4" s="1246"/>
      <c r="Q4" s="1244"/>
      <c r="R4" s="1245"/>
      <c r="S4" s="1246"/>
      <c r="T4" s="1244"/>
      <c r="U4" s="1245"/>
      <c r="V4" s="1380"/>
      <c r="W4" s="1245"/>
      <c r="X4" s="1245"/>
      <c r="Y4" s="1245"/>
      <c r="Z4" s="1245"/>
      <c r="AA4" s="1245"/>
      <c r="AB4" s="1245"/>
    </row>
    <row r="5" spans="1:28" ht="15" customHeight="1">
      <c r="A5" s="1368"/>
      <c r="B5" s="1463"/>
      <c r="C5" s="1371"/>
      <c r="D5" s="1257"/>
      <c r="E5" s="1309" t="s">
        <v>92</v>
      </c>
      <c r="F5" s="1300" t="s">
        <v>93</v>
      </c>
      <c r="G5" s="1364"/>
      <c r="H5" s="1250"/>
      <c r="I5" s="1371"/>
      <c r="J5" s="1260" t="s">
        <v>44</v>
      </c>
      <c r="K5" s="1260" t="s">
        <v>57</v>
      </c>
      <c r="L5" s="1260" t="s">
        <v>94</v>
      </c>
      <c r="M5" s="1257"/>
      <c r="N5" s="118">
        <v>1</v>
      </c>
      <c r="O5" s="1377">
        <v>2</v>
      </c>
      <c r="P5" s="1378"/>
      <c r="Q5" s="119">
        <v>3</v>
      </c>
      <c r="R5" s="1377">
        <v>4</v>
      </c>
      <c r="S5" s="1378"/>
      <c r="T5" s="119">
        <v>5</v>
      </c>
      <c r="U5" s="120" t="s">
        <v>233</v>
      </c>
      <c r="V5" s="120" t="s">
        <v>234</v>
      </c>
      <c r="W5" s="33"/>
      <c r="X5" s="33"/>
      <c r="Y5" s="33"/>
      <c r="Z5" s="33"/>
      <c r="AA5" s="33"/>
      <c r="AB5" s="33"/>
    </row>
    <row r="6" spans="1:28" ht="16.5" thickBot="1">
      <c r="A6" s="1368"/>
      <c r="B6" s="1463"/>
      <c r="C6" s="1371"/>
      <c r="D6" s="1257"/>
      <c r="E6" s="1310"/>
      <c r="F6" s="1301"/>
      <c r="G6" s="1364"/>
      <c r="H6" s="1250"/>
      <c r="I6" s="1371"/>
      <c r="J6" s="1261"/>
      <c r="K6" s="1261"/>
      <c r="L6" s="1261"/>
      <c r="M6" s="1257"/>
      <c r="N6" s="1283" t="s">
        <v>95</v>
      </c>
      <c r="O6" s="1284"/>
      <c r="P6" s="1284"/>
      <c r="Q6" s="1284"/>
      <c r="R6" s="1284"/>
      <c r="S6" s="1284"/>
      <c r="T6" s="1284"/>
      <c r="U6" s="1284"/>
      <c r="V6" s="1285"/>
      <c r="W6" s="32"/>
      <c r="X6" s="32"/>
      <c r="Y6" s="32"/>
      <c r="Z6" s="32"/>
      <c r="AA6" s="32"/>
      <c r="AB6" s="32"/>
    </row>
    <row r="7" spans="1:28" ht="56.25" customHeight="1" thickBot="1">
      <c r="A7" s="1368"/>
      <c r="B7" s="1464"/>
      <c r="C7" s="1371"/>
      <c r="D7" s="1257"/>
      <c r="E7" s="1310"/>
      <c r="F7" s="1302"/>
      <c r="G7" s="1364"/>
      <c r="H7" s="1250"/>
      <c r="I7" s="1371"/>
      <c r="J7" s="1262"/>
      <c r="K7" s="1262"/>
      <c r="L7" s="1262"/>
      <c r="M7" s="1257"/>
      <c r="N7" s="397"/>
      <c r="O7" s="1369"/>
      <c r="P7" s="1370"/>
      <c r="Q7" s="397"/>
      <c r="R7" s="1369"/>
      <c r="S7" s="1370"/>
      <c r="T7" s="398"/>
      <c r="U7" s="399"/>
      <c r="V7" s="457"/>
      <c r="W7" s="34"/>
      <c r="X7" s="34"/>
      <c r="Y7" s="34"/>
      <c r="Z7" s="34"/>
      <c r="AA7" s="34"/>
      <c r="AB7" s="34"/>
    </row>
    <row r="8" spans="1:28" ht="16.5" thickBot="1">
      <c r="A8" s="121">
        <v>1</v>
      </c>
      <c r="B8" s="1074">
        <v>2</v>
      </c>
      <c r="C8" s="122">
        <v>3</v>
      </c>
      <c r="D8" s="122">
        <v>4</v>
      </c>
      <c r="E8" s="123">
        <v>5</v>
      </c>
      <c r="F8" s="1034">
        <v>6</v>
      </c>
      <c r="G8" s="124">
        <v>7</v>
      </c>
      <c r="H8" s="1035">
        <v>8</v>
      </c>
      <c r="I8" s="122">
        <v>9</v>
      </c>
      <c r="J8" s="122">
        <v>10</v>
      </c>
      <c r="K8" s="122">
        <v>11</v>
      </c>
      <c r="L8" s="122">
        <v>12</v>
      </c>
      <c r="M8" s="1034">
        <v>13</v>
      </c>
      <c r="N8" s="453">
        <v>14</v>
      </c>
      <c r="O8" s="1381">
        <v>15</v>
      </c>
      <c r="P8" s="1382"/>
      <c r="Q8" s="454">
        <v>16</v>
      </c>
      <c r="R8" s="1381">
        <v>17</v>
      </c>
      <c r="S8" s="1382"/>
      <c r="T8" s="1049">
        <v>18</v>
      </c>
      <c r="U8" s="455">
        <v>19</v>
      </c>
      <c r="V8" s="456">
        <v>20</v>
      </c>
      <c r="W8" s="1036"/>
      <c r="X8" s="1036"/>
      <c r="Y8" s="1036"/>
      <c r="Z8" s="1036"/>
      <c r="AA8" s="1036"/>
      <c r="AB8" s="1036"/>
    </row>
    <row r="9" spans="1:28" ht="15.75" customHeight="1" thickBot="1">
      <c r="A9" s="1266" t="s">
        <v>170</v>
      </c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8"/>
      <c r="O9" s="1268"/>
      <c r="P9" s="1268"/>
      <c r="Q9" s="1268"/>
      <c r="R9" s="1268"/>
      <c r="S9" s="1268"/>
      <c r="T9" s="1268"/>
      <c r="U9" s="1268"/>
      <c r="V9" s="1269"/>
      <c r="W9" s="1036"/>
      <c r="X9" s="1036"/>
      <c r="Y9" s="1036"/>
      <c r="Z9" s="1036"/>
      <c r="AA9" s="1036"/>
      <c r="AB9" s="1036"/>
    </row>
    <row r="10" spans="1:28" ht="16.5" customHeight="1" thickBot="1">
      <c r="A10" s="1270" t="s">
        <v>116</v>
      </c>
      <c r="B10" s="1271"/>
      <c r="C10" s="1271"/>
      <c r="D10" s="1271"/>
      <c r="E10" s="1271"/>
      <c r="F10" s="1271"/>
      <c r="G10" s="1271"/>
      <c r="H10" s="1271"/>
      <c r="I10" s="1271"/>
      <c r="J10" s="1271"/>
      <c r="K10" s="1271"/>
      <c r="L10" s="1271"/>
      <c r="M10" s="1271"/>
      <c r="N10" s="1271"/>
      <c r="O10" s="1271"/>
      <c r="P10" s="1271"/>
      <c r="Q10" s="1271"/>
      <c r="R10" s="1271"/>
      <c r="S10" s="1271"/>
      <c r="T10" s="1271"/>
      <c r="U10" s="1271"/>
      <c r="V10" s="1272"/>
      <c r="W10" s="1036"/>
      <c r="X10" s="1036"/>
      <c r="Y10" s="1036"/>
      <c r="Z10" s="1036"/>
      <c r="AA10" s="1036"/>
      <c r="AB10" s="1036"/>
    </row>
    <row r="11" spans="1:28" ht="31.5">
      <c r="A11" s="67" t="s">
        <v>96</v>
      </c>
      <c r="B11" s="1075" t="s">
        <v>214</v>
      </c>
      <c r="C11" s="254"/>
      <c r="D11" s="38"/>
      <c r="E11" s="38"/>
      <c r="F11" s="68"/>
      <c r="G11" s="408">
        <f>G12+G13</f>
        <v>6.5</v>
      </c>
      <c r="H11" s="466">
        <f aca="true" t="shared" si="0" ref="H11:H22">G11*30</f>
        <v>195</v>
      </c>
      <c r="I11" s="50"/>
      <c r="J11" s="50"/>
      <c r="K11" s="50"/>
      <c r="L11" s="50"/>
      <c r="M11" s="111"/>
      <c r="N11" s="52"/>
      <c r="O11" s="1383"/>
      <c r="P11" s="1384"/>
      <c r="Q11" s="1066"/>
      <c r="R11" s="1383"/>
      <c r="S11" s="1391"/>
      <c r="T11" s="42"/>
      <c r="U11" s="322"/>
      <c r="V11" s="255"/>
      <c r="W11" s="1036"/>
      <c r="X11" s="1036" t="s">
        <v>256</v>
      </c>
      <c r="Y11" s="376">
        <f>SUMIF(W$11:W$22,1,G$11:G$22)</f>
        <v>1.5</v>
      </c>
      <c r="Z11" s="1036"/>
      <c r="AA11" s="1036"/>
      <c r="AB11" s="1036"/>
    </row>
    <row r="12" spans="1:28" ht="15.75">
      <c r="A12" s="64"/>
      <c r="B12" s="1076" t="s">
        <v>46</v>
      </c>
      <c r="C12" s="65"/>
      <c r="D12" s="43"/>
      <c r="E12" s="43"/>
      <c r="F12" s="66"/>
      <c r="G12" s="44">
        <v>5</v>
      </c>
      <c r="H12" s="467">
        <f t="shared" si="0"/>
        <v>150</v>
      </c>
      <c r="I12" s="45"/>
      <c r="J12" s="45"/>
      <c r="K12" s="45"/>
      <c r="L12" s="45"/>
      <c r="M12" s="75"/>
      <c r="N12" s="46"/>
      <c r="O12" s="1385"/>
      <c r="P12" s="1386"/>
      <c r="Q12" s="47"/>
      <c r="R12" s="1385"/>
      <c r="S12" s="1392"/>
      <c r="T12" s="46"/>
      <c r="U12" s="1038"/>
      <c r="V12" s="1039"/>
      <c r="W12" s="1036"/>
      <c r="X12" s="1036" t="s">
        <v>257</v>
      </c>
      <c r="Y12" s="376">
        <f>SUMIF(W$11:W$22,2,G$11:G$22)</f>
        <v>3</v>
      </c>
      <c r="Z12" s="1036"/>
      <c r="AA12" s="1036"/>
      <c r="AB12" s="1036"/>
    </row>
    <row r="13" spans="1:28" ht="16.5" thickBot="1">
      <c r="A13" s="154" t="s">
        <v>171</v>
      </c>
      <c r="B13" s="1077" t="s">
        <v>47</v>
      </c>
      <c r="C13" s="275"/>
      <c r="D13" s="54" t="s">
        <v>233</v>
      </c>
      <c r="E13" s="54"/>
      <c r="F13" s="462"/>
      <c r="G13" s="56">
        <v>1.5</v>
      </c>
      <c r="H13" s="468">
        <f t="shared" si="0"/>
        <v>45</v>
      </c>
      <c r="I13" s="57">
        <v>4</v>
      </c>
      <c r="J13" s="57"/>
      <c r="K13" s="57"/>
      <c r="L13" s="57">
        <v>4</v>
      </c>
      <c r="M13" s="95">
        <f>H13-I13</f>
        <v>41</v>
      </c>
      <c r="N13" s="58"/>
      <c r="O13" s="1387"/>
      <c r="P13" s="1388"/>
      <c r="Q13" s="1073"/>
      <c r="R13" s="1387"/>
      <c r="S13" s="1393"/>
      <c r="T13" s="58"/>
      <c r="U13" s="1040" t="s">
        <v>111</v>
      </c>
      <c r="V13" s="1041"/>
      <c r="W13" s="1036">
        <v>3</v>
      </c>
      <c r="X13" s="1036" t="s">
        <v>258</v>
      </c>
      <c r="Y13" s="376">
        <f>SUMIF(W$11:W$22,3,G$11:G$22)</f>
        <v>5</v>
      </c>
      <c r="Z13" s="1036"/>
      <c r="AA13" s="1036"/>
      <c r="AB13" s="1036"/>
    </row>
    <row r="14" spans="1:28" ht="15.75">
      <c r="A14" s="59" t="s">
        <v>97</v>
      </c>
      <c r="B14" s="1078" t="s">
        <v>76</v>
      </c>
      <c r="C14" s="60" t="s">
        <v>75</v>
      </c>
      <c r="D14" s="48"/>
      <c r="E14" s="48"/>
      <c r="F14" s="61"/>
      <c r="G14" s="49">
        <v>4.5</v>
      </c>
      <c r="H14" s="469">
        <f t="shared" si="0"/>
        <v>135</v>
      </c>
      <c r="I14" s="48"/>
      <c r="J14" s="50"/>
      <c r="K14" s="48"/>
      <c r="L14" s="48"/>
      <c r="M14" s="51"/>
      <c r="N14" s="52"/>
      <c r="O14" s="1389"/>
      <c r="P14" s="1390"/>
      <c r="Q14" s="1066"/>
      <c r="R14" s="1389"/>
      <c r="S14" s="1394"/>
      <c r="T14" s="52"/>
      <c r="U14" s="112"/>
      <c r="V14" s="326"/>
      <c r="W14" s="1036"/>
      <c r="X14" s="1036"/>
      <c r="Y14" s="376">
        <f>SUM(Y11:Y13)</f>
        <v>9.5</v>
      </c>
      <c r="Z14" s="1036"/>
      <c r="AA14" s="1036"/>
      <c r="AB14" s="1036"/>
    </row>
    <row r="15" spans="1:81" s="107" customFormat="1" ht="31.5">
      <c r="A15" s="148" t="s">
        <v>98</v>
      </c>
      <c r="B15" s="1079" t="s">
        <v>77</v>
      </c>
      <c r="C15" s="70"/>
      <c r="D15" s="179" t="s">
        <v>78</v>
      </c>
      <c r="E15" s="179"/>
      <c r="F15" s="62"/>
      <c r="G15" s="400">
        <v>3</v>
      </c>
      <c r="H15" s="470">
        <f t="shared" si="0"/>
        <v>90</v>
      </c>
      <c r="I15" s="179"/>
      <c r="J15" s="179"/>
      <c r="K15" s="179"/>
      <c r="L15" s="179"/>
      <c r="M15" s="401"/>
      <c r="N15" s="63"/>
      <c r="O15" s="1385"/>
      <c r="P15" s="1386"/>
      <c r="Q15" s="1063"/>
      <c r="R15" s="1385"/>
      <c r="S15" s="1392"/>
      <c r="T15" s="63"/>
      <c r="U15" s="1038"/>
      <c r="V15" s="1039"/>
      <c r="W15" s="105"/>
      <c r="X15" s="105"/>
      <c r="Y15" s="105"/>
      <c r="Z15" s="105"/>
      <c r="AA15" s="105"/>
      <c r="AB15" s="105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</row>
    <row r="16" spans="1:28" ht="32.25" thickBot="1">
      <c r="A16" s="64" t="s">
        <v>99</v>
      </c>
      <c r="B16" s="1080" t="s">
        <v>79</v>
      </c>
      <c r="C16" s="65" t="s">
        <v>75</v>
      </c>
      <c r="D16" s="304"/>
      <c r="E16" s="43"/>
      <c r="F16" s="66"/>
      <c r="G16" s="402">
        <v>4</v>
      </c>
      <c r="H16" s="467">
        <f t="shared" si="0"/>
        <v>120</v>
      </c>
      <c r="I16" s="43"/>
      <c r="J16" s="43"/>
      <c r="K16" s="43"/>
      <c r="L16" s="43"/>
      <c r="M16" s="368"/>
      <c r="N16" s="46"/>
      <c r="O16" s="1387"/>
      <c r="P16" s="1388"/>
      <c r="Q16" s="47"/>
      <c r="R16" s="1387"/>
      <c r="S16" s="1393"/>
      <c r="T16" s="58"/>
      <c r="U16" s="1040"/>
      <c r="V16" s="1041"/>
      <c r="W16" s="1036"/>
      <c r="X16" s="1036"/>
      <c r="Y16" s="1036"/>
      <c r="Z16" s="1036"/>
      <c r="AA16" s="1036"/>
      <c r="AB16" s="1036"/>
    </row>
    <row r="17" spans="1:28" ht="15.75">
      <c r="A17" s="67" t="s">
        <v>100</v>
      </c>
      <c r="B17" s="1081" t="s">
        <v>80</v>
      </c>
      <c r="C17" s="217"/>
      <c r="D17" s="38"/>
      <c r="E17" s="38"/>
      <c r="F17" s="68"/>
      <c r="G17" s="403">
        <f>G18+G19</f>
        <v>4.5</v>
      </c>
      <c r="H17" s="471">
        <f t="shared" si="0"/>
        <v>135</v>
      </c>
      <c r="I17" s="38"/>
      <c r="J17" s="38"/>
      <c r="K17" s="38"/>
      <c r="L17" s="38"/>
      <c r="M17" s="41"/>
      <c r="N17" s="42"/>
      <c r="O17" s="1389"/>
      <c r="P17" s="1390"/>
      <c r="Q17" s="42"/>
      <c r="R17" s="1389"/>
      <c r="S17" s="1390"/>
      <c r="T17" s="42"/>
      <c r="U17" s="322"/>
      <c r="V17" s="255"/>
      <c r="W17" s="1036"/>
      <c r="X17" s="1036"/>
      <c r="Y17" s="1036"/>
      <c r="Z17" s="1036"/>
      <c r="AA17" s="1036"/>
      <c r="AB17" s="1036"/>
    </row>
    <row r="18" spans="1:28" ht="15.75">
      <c r="A18" s="69"/>
      <c r="B18" s="1082" t="s">
        <v>46</v>
      </c>
      <c r="C18" s="70"/>
      <c r="D18" s="183"/>
      <c r="E18" s="179"/>
      <c r="F18" s="62"/>
      <c r="G18" s="400">
        <v>3</v>
      </c>
      <c r="H18" s="470">
        <f t="shared" si="0"/>
        <v>90</v>
      </c>
      <c r="I18" s="179"/>
      <c r="J18" s="179"/>
      <c r="K18" s="179"/>
      <c r="L18" s="179"/>
      <c r="M18" s="401"/>
      <c r="N18" s="63"/>
      <c r="O18" s="1385"/>
      <c r="P18" s="1386"/>
      <c r="Q18" s="63"/>
      <c r="R18" s="1385"/>
      <c r="S18" s="1386"/>
      <c r="T18" s="63"/>
      <c r="U18" s="1038"/>
      <c r="V18" s="1039"/>
      <c r="W18" s="1036"/>
      <c r="X18" s="1036"/>
      <c r="Y18" s="1036"/>
      <c r="Z18" s="1036"/>
      <c r="AA18" s="1036"/>
      <c r="AB18" s="1036"/>
    </row>
    <row r="19" spans="1:28" ht="16.5" thickBot="1">
      <c r="A19" s="71" t="s">
        <v>101</v>
      </c>
      <c r="B19" s="1083" t="s">
        <v>47</v>
      </c>
      <c r="C19" s="275">
        <v>2</v>
      </c>
      <c r="D19" s="54"/>
      <c r="E19" s="54"/>
      <c r="F19" s="462"/>
      <c r="G19" s="501">
        <v>1.5</v>
      </c>
      <c r="H19" s="468">
        <f t="shared" si="0"/>
        <v>45</v>
      </c>
      <c r="I19" s="54">
        <f>J19+K19+L19</f>
        <v>4</v>
      </c>
      <c r="J19" s="54">
        <v>4</v>
      </c>
      <c r="K19" s="54"/>
      <c r="L19" s="54"/>
      <c r="M19" s="502">
        <f>H19-I19</f>
        <v>41</v>
      </c>
      <c r="N19" s="58"/>
      <c r="O19" s="1337" t="s">
        <v>111</v>
      </c>
      <c r="P19" s="1338"/>
      <c r="Q19" s="58"/>
      <c r="R19" s="1387"/>
      <c r="S19" s="1388"/>
      <c r="T19" s="58"/>
      <c r="U19" s="1040"/>
      <c r="V19" s="1041"/>
      <c r="W19" s="1036">
        <v>1</v>
      </c>
      <c r="X19" s="1036"/>
      <c r="Y19" s="1036"/>
      <c r="Z19" s="1036"/>
      <c r="AA19" s="1036"/>
      <c r="AB19" s="1036"/>
    </row>
    <row r="20" spans="1:28" ht="33">
      <c r="A20" s="491" t="s">
        <v>240</v>
      </c>
      <c r="B20" s="492" t="s">
        <v>241</v>
      </c>
      <c r="C20" s="493"/>
      <c r="D20" s="494" t="s">
        <v>233</v>
      </c>
      <c r="E20" s="494"/>
      <c r="F20" s="495"/>
      <c r="G20" s="496">
        <v>3.5</v>
      </c>
      <c r="H20" s="469">
        <f t="shared" si="0"/>
        <v>105</v>
      </c>
      <c r="I20" s="494">
        <v>4</v>
      </c>
      <c r="J20" s="494">
        <v>4</v>
      </c>
      <c r="K20" s="494"/>
      <c r="L20" s="494"/>
      <c r="M20" s="497">
        <f>H20-I20</f>
        <v>101</v>
      </c>
      <c r="N20" s="498"/>
      <c r="O20" s="1448"/>
      <c r="P20" s="1449"/>
      <c r="Q20" s="130"/>
      <c r="R20" s="1454"/>
      <c r="S20" s="1455"/>
      <c r="T20" s="499"/>
      <c r="U20" s="500" t="s">
        <v>111</v>
      </c>
      <c r="V20" s="1050"/>
      <c r="W20" s="474" t="s">
        <v>259</v>
      </c>
      <c r="X20" s="370">
        <v>4</v>
      </c>
      <c r="Y20" s="372"/>
      <c r="Z20" s="371"/>
      <c r="AA20" s="372"/>
      <c r="AB20" s="1036"/>
    </row>
    <row r="21" spans="1:28" ht="16.5">
      <c r="A21" s="458" t="s">
        <v>242</v>
      </c>
      <c r="B21" s="460" t="s">
        <v>243</v>
      </c>
      <c r="C21" s="274"/>
      <c r="D21" s="451" t="s">
        <v>78</v>
      </c>
      <c r="E21" s="451"/>
      <c r="F21" s="463"/>
      <c r="G21" s="472">
        <v>3</v>
      </c>
      <c r="H21" s="470">
        <f t="shared" si="0"/>
        <v>90</v>
      </c>
      <c r="I21" s="451"/>
      <c r="J21" s="451"/>
      <c r="K21" s="451"/>
      <c r="L21" s="451"/>
      <c r="M21" s="373"/>
      <c r="N21" s="479"/>
      <c r="O21" s="1450"/>
      <c r="P21" s="1451"/>
      <c r="Q21" s="46"/>
      <c r="R21" s="1456"/>
      <c r="S21" s="1457"/>
      <c r="T21" s="371"/>
      <c r="U21" s="375"/>
      <c r="V21" s="1051"/>
      <c r="W21" s="474"/>
      <c r="X21" s="371"/>
      <c r="Y21" s="372"/>
      <c r="Z21" s="371"/>
      <c r="AA21" s="372"/>
      <c r="AB21" s="1036"/>
    </row>
    <row r="22" spans="1:28" ht="17.25" thickBot="1">
      <c r="A22" s="459" t="s">
        <v>244</v>
      </c>
      <c r="B22" s="461" t="s">
        <v>245</v>
      </c>
      <c r="C22" s="334"/>
      <c r="D22" s="464">
        <v>3</v>
      </c>
      <c r="E22" s="464"/>
      <c r="F22" s="465"/>
      <c r="G22" s="473">
        <v>3</v>
      </c>
      <c r="H22" s="467">
        <f t="shared" si="0"/>
        <v>90</v>
      </c>
      <c r="I22" s="1070">
        <v>4</v>
      </c>
      <c r="J22" s="1070">
        <v>4</v>
      </c>
      <c r="K22" s="1070"/>
      <c r="L22" s="1070"/>
      <c r="M22" s="481">
        <f>H22-I22</f>
        <v>86</v>
      </c>
      <c r="N22" s="479"/>
      <c r="O22" s="1452"/>
      <c r="P22" s="1453"/>
      <c r="Q22" s="370" t="s">
        <v>111</v>
      </c>
      <c r="R22" s="1456"/>
      <c r="S22" s="1457"/>
      <c r="T22" s="371"/>
      <c r="U22" s="476"/>
      <c r="V22" s="354"/>
      <c r="W22" s="474" t="s">
        <v>255</v>
      </c>
      <c r="X22" s="371"/>
      <c r="Y22" s="372"/>
      <c r="Z22" s="371"/>
      <c r="AA22" s="372"/>
      <c r="AB22" s="1036"/>
    </row>
    <row r="23" spans="1:28" ht="16.5" thickBot="1">
      <c r="A23" s="1247" t="s">
        <v>107</v>
      </c>
      <c r="B23" s="1248"/>
      <c r="C23" s="1248"/>
      <c r="D23" s="1248"/>
      <c r="E23" s="1248"/>
      <c r="F23" s="1249"/>
      <c r="G23" s="369">
        <f>G11+G14+G15+G16+G17+G20+G21+G22</f>
        <v>32</v>
      </c>
      <c r="H23" s="346">
        <f>H11+H14+H15+H16+H17+H20+H21+H22</f>
        <v>960</v>
      </c>
      <c r="I23" s="1052"/>
      <c r="J23" s="1052"/>
      <c r="K23" s="1052"/>
      <c r="L23" s="1052"/>
      <c r="M23" s="482"/>
      <c r="N23" s="483"/>
      <c r="O23" s="1402"/>
      <c r="P23" s="1403"/>
      <c r="Q23" s="483"/>
      <c r="R23" s="1320"/>
      <c r="S23" s="1321"/>
      <c r="T23" s="483"/>
      <c r="U23" s="1052"/>
      <c r="V23" s="475"/>
      <c r="W23" s="1036"/>
      <c r="X23" s="1036"/>
      <c r="Y23" s="1036"/>
      <c r="Z23" s="1036"/>
      <c r="AA23" s="1036"/>
      <c r="AB23" s="1036"/>
    </row>
    <row r="24" spans="1:28" ht="16.5" thickBot="1">
      <c r="A24" s="1276" t="s">
        <v>56</v>
      </c>
      <c r="B24" s="1277"/>
      <c r="C24" s="126"/>
      <c r="D24" s="126"/>
      <c r="E24" s="126"/>
      <c r="F24" s="200"/>
      <c r="G24" s="416">
        <f>G12+G14+G15+G16+G18+G21</f>
        <v>22.5</v>
      </c>
      <c r="H24" s="484">
        <f>H12+H14+H15+H16+H18+H21</f>
        <v>675</v>
      </c>
      <c r="I24" s="338"/>
      <c r="J24" s="128"/>
      <c r="K24" s="128"/>
      <c r="L24" s="128"/>
      <c r="M24" s="129"/>
      <c r="N24" s="132"/>
      <c r="O24" s="1320"/>
      <c r="P24" s="1321"/>
      <c r="Q24" s="1052"/>
      <c r="R24" s="1320"/>
      <c r="S24" s="1397"/>
      <c r="T24" s="132"/>
      <c r="U24" s="133"/>
      <c r="V24" s="1053"/>
      <c r="W24" s="1036"/>
      <c r="X24" s="1036"/>
      <c r="Y24" s="1036"/>
      <c r="Z24" s="1036"/>
      <c r="AA24" s="1036"/>
      <c r="AB24" s="1036"/>
    </row>
    <row r="25" spans="1:28" ht="16.5" thickBot="1">
      <c r="A25" s="1281" t="s">
        <v>47</v>
      </c>
      <c r="B25" s="1282"/>
      <c r="C25" s="134"/>
      <c r="D25" s="135"/>
      <c r="E25" s="136"/>
      <c r="F25" s="206"/>
      <c r="G25" s="485">
        <f aca="true" t="shared" si="1" ref="G25:M25">G19+G13+G20+G22</f>
        <v>9.5</v>
      </c>
      <c r="H25" s="486">
        <f t="shared" si="1"/>
        <v>285</v>
      </c>
      <c r="I25" s="486">
        <f t="shared" si="1"/>
        <v>16</v>
      </c>
      <c r="J25" s="486">
        <f t="shared" si="1"/>
        <v>12</v>
      </c>
      <c r="K25" s="486">
        <f t="shared" si="1"/>
        <v>0</v>
      </c>
      <c r="L25" s="486">
        <f t="shared" si="1"/>
        <v>4</v>
      </c>
      <c r="M25" s="486">
        <f t="shared" si="1"/>
        <v>269</v>
      </c>
      <c r="N25" s="487"/>
      <c r="O25" s="1400" t="s">
        <v>111</v>
      </c>
      <c r="P25" s="1401"/>
      <c r="Q25" s="488" t="s">
        <v>111</v>
      </c>
      <c r="R25" s="1398"/>
      <c r="S25" s="1399"/>
      <c r="T25" s="487"/>
      <c r="U25" s="489" t="s">
        <v>227</v>
      </c>
      <c r="V25" s="490"/>
      <c r="W25" s="1036"/>
      <c r="X25" s="1036"/>
      <c r="Y25" s="1036"/>
      <c r="Z25" s="1036"/>
      <c r="AA25" s="1036"/>
      <c r="AB25" s="1036"/>
    </row>
    <row r="26" spans="1:28" ht="18.75" customHeight="1" thickBot="1">
      <c r="A26" s="139"/>
      <c r="B26" s="140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48"/>
      <c r="W26" s="1036"/>
      <c r="X26" s="1036"/>
      <c r="Y26" s="1036"/>
      <c r="Z26" s="1036"/>
      <c r="AA26" s="1036"/>
      <c r="AB26" s="1036"/>
    </row>
    <row r="27" spans="1:28" ht="16.5" customHeight="1" thickBot="1">
      <c r="A27" s="1273" t="s">
        <v>154</v>
      </c>
      <c r="B27" s="1274"/>
      <c r="C27" s="1274"/>
      <c r="D27" s="1274"/>
      <c r="E27" s="1274"/>
      <c r="F27" s="1274"/>
      <c r="G27" s="1274"/>
      <c r="H27" s="1274"/>
      <c r="I27" s="1274"/>
      <c r="J27" s="1274"/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5"/>
      <c r="W27" s="1036"/>
      <c r="X27" s="1036"/>
      <c r="Y27" s="1036"/>
      <c r="Z27" s="1036"/>
      <c r="AA27" s="1036"/>
      <c r="AB27" s="1036"/>
    </row>
    <row r="28" spans="1:28" ht="31.5">
      <c r="A28" s="59" t="s">
        <v>102</v>
      </c>
      <c r="B28" s="1084" t="s">
        <v>58</v>
      </c>
      <c r="C28" s="141"/>
      <c r="D28" s="142"/>
      <c r="E28" s="143"/>
      <c r="F28" s="144"/>
      <c r="G28" s="262">
        <v>7</v>
      </c>
      <c r="H28" s="60">
        <f>G28*30</f>
        <v>210</v>
      </c>
      <c r="I28" s="48"/>
      <c r="J28" s="48"/>
      <c r="K28" s="188"/>
      <c r="L28" s="48"/>
      <c r="M28" s="111"/>
      <c r="N28" s="145"/>
      <c r="O28" s="1395"/>
      <c r="P28" s="1396"/>
      <c r="Q28" s="145"/>
      <c r="R28" s="1395"/>
      <c r="S28" s="1396"/>
      <c r="T28" s="146"/>
      <c r="U28" s="147"/>
      <c r="V28" s="147"/>
      <c r="W28" s="1036"/>
      <c r="X28" s="1036" t="s">
        <v>256</v>
      </c>
      <c r="Y28" s="376">
        <f>SUMIF(W$28:W$47,1,G$28:G$47)</f>
        <v>29</v>
      </c>
      <c r="Z28" s="1036"/>
      <c r="AA28" s="1036"/>
      <c r="AB28" s="1036"/>
    </row>
    <row r="29" spans="1:28" ht="15.75">
      <c r="A29" s="148"/>
      <c r="B29" s="1085" t="s">
        <v>46</v>
      </c>
      <c r="C29" s="149"/>
      <c r="D29" s="150"/>
      <c r="E29" s="151"/>
      <c r="F29" s="152"/>
      <c r="G29" s="400">
        <v>3.5</v>
      </c>
      <c r="H29" s="70">
        <f>G29*30</f>
        <v>105</v>
      </c>
      <c r="I29" s="224"/>
      <c r="J29" s="224"/>
      <c r="K29" s="404"/>
      <c r="L29" s="224"/>
      <c r="M29" s="1058"/>
      <c r="N29" s="98"/>
      <c r="O29" s="1313"/>
      <c r="P29" s="1314"/>
      <c r="Q29" s="98"/>
      <c r="R29" s="1313"/>
      <c r="S29" s="1314"/>
      <c r="T29" s="446"/>
      <c r="U29" s="153"/>
      <c r="V29" s="153"/>
      <c r="W29" s="1036"/>
      <c r="X29" s="1036" t="s">
        <v>257</v>
      </c>
      <c r="Y29" s="376">
        <f>SUMIF(W$28:W$47,2,G$28:G$47)</f>
        <v>0</v>
      </c>
      <c r="Z29" s="1036"/>
      <c r="AA29" s="1036"/>
      <c r="AB29" s="1036"/>
    </row>
    <row r="30" spans="1:28" ht="16.5" thickBot="1">
      <c r="A30" s="154" t="s">
        <v>155</v>
      </c>
      <c r="B30" s="1086" t="s">
        <v>47</v>
      </c>
      <c r="C30" s="155"/>
      <c r="D30" s="364">
        <v>2</v>
      </c>
      <c r="E30" s="157"/>
      <c r="F30" s="158"/>
      <c r="G30" s="405">
        <v>3.5</v>
      </c>
      <c r="H30" s="334">
        <f>G30*30</f>
        <v>105</v>
      </c>
      <c r="I30" s="190">
        <f>J30+K30+L30</f>
        <v>10</v>
      </c>
      <c r="J30" s="190">
        <v>8</v>
      </c>
      <c r="K30" s="191"/>
      <c r="L30" s="190">
        <v>2</v>
      </c>
      <c r="M30" s="1060">
        <f>H30-I30</f>
        <v>95</v>
      </c>
      <c r="N30" s="102"/>
      <c r="O30" s="1337" t="s">
        <v>190</v>
      </c>
      <c r="P30" s="1338"/>
      <c r="Q30" s="102"/>
      <c r="R30" s="1337"/>
      <c r="S30" s="1338"/>
      <c r="T30" s="102"/>
      <c r="U30" s="159"/>
      <c r="V30" s="159"/>
      <c r="W30" s="1036">
        <v>1</v>
      </c>
      <c r="X30" s="1036" t="s">
        <v>258</v>
      </c>
      <c r="Y30" s="376">
        <f>SUMIF(W$28:W$47,3,G$28:G$47)</f>
        <v>0</v>
      </c>
      <c r="Z30" s="1036"/>
      <c r="AA30" s="1036"/>
      <c r="AB30" s="1036"/>
    </row>
    <row r="31" spans="1:28" ht="15.75">
      <c r="A31" s="67" t="s">
        <v>103</v>
      </c>
      <c r="B31" s="1087" t="s">
        <v>54</v>
      </c>
      <c r="C31" s="160"/>
      <c r="D31" s="161"/>
      <c r="E31" s="162"/>
      <c r="F31" s="163"/>
      <c r="G31" s="406">
        <f>G32+G33</f>
        <v>8</v>
      </c>
      <c r="H31" s="254">
        <f aca="true" t="shared" si="2" ref="H31:H49">G31*30</f>
        <v>240</v>
      </c>
      <c r="I31" s="38"/>
      <c r="J31" s="38"/>
      <c r="K31" s="177"/>
      <c r="L31" s="38"/>
      <c r="M31" s="94"/>
      <c r="N31" s="164"/>
      <c r="O31" s="1404"/>
      <c r="P31" s="1405"/>
      <c r="Q31" s="164"/>
      <c r="R31" s="1404"/>
      <c r="S31" s="1405"/>
      <c r="T31" s="173"/>
      <c r="U31" s="503"/>
      <c r="V31" s="504"/>
      <c r="W31" s="1036"/>
      <c r="X31" s="1036"/>
      <c r="Y31" s="376">
        <f>SUM(Y28:Y30)</f>
        <v>29</v>
      </c>
      <c r="Z31" s="1036"/>
      <c r="AA31" s="1036"/>
      <c r="AB31" s="1036"/>
    </row>
    <row r="32" spans="1:28" ht="15.75">
      <c r="A32" s="148"/>
      <c r="B32" s="1085" t="s">
        <v>46</v>
      </c>
      <c r="C32" s="165"/>
      <c r="D32" s="166"/>
      <c r="E32" s="151"/>
      <c r="F32" s="152"/>
      <c r="G32" s="73">
        <v>4</v>
      </c>
      <c r="H32" s="70">
        <f t="shared" si="2"/>
        <v>120</v>
      </c>
      <c r="I32" s="179"/>
      <c r="J32" s="179"/>
      <c r="K32" s="180"/>
      <c r="L32" s="179"/>
      <c r="M32" s="75"/>
      <c r="N32" s="98"/>
      <c r="O32" s="1313"/>
      <c r="P32" s="1314"/>
      <c r="Q32" s="98"/>
      <c r="R32" s="1313"/>
      <c r="S32" s="1314"/>
      <c r="T32" s="446"/>
      <c r="U32" s="153"/>
      <c r="V32" s="505"/>
      <c r="W32" s="1036"/>
      <c r="X32" s="1036"/>
      <c r="Y32" s="1036"/>
      <c r="Z32" s="1036"/>
      <c r="AA32" s="1036"/>
      <c r="AB32" s="1036"/>
    </row>
    <row r="33" spans="1:28" ht="16.5" thickBot="1">
      <c r="A33" s="154" t="s">
        <v>118</v>
      </c>
      <c r="B33" s="1086" t="s">
        <v>47</v>
      </c>
      <c r="C33" s="175">
        <v>1</v>
      </c>
      <c r="D33" s="364"/>
      <c r="E33" s="157"/>
      <c r="F33" s="158"/>
      <c r="G33" s="74">
        <v>4</v>
      </c>
      <c r="H33" s="334">
        <f t="shared" si="2"/>
        <v>120</v>
      </c>
      <c r="I33" s="190">
        <f>J33+K33</f>
        <v>12</v>
      </c>
      <c r="J33" s="190">
        <v>4</v>
      </c>
      <c r="K33" s="191">
        <v>8</v>
      </c>
      <c r="L33" s="190"/>
      <c r="M33" s="1060">
        <f>H33-I33</f>
        <v>108</v>
      </c>
      <c r="N33" s="102" t="s">
        <v>191</v>
      </c>
      <c r="O33" s="1337"/>
      <c r="P33" s="1338"/>
      <c r="Q33" s="102"/>
      <c r="R33" s="1337"/>
      <c r="S33" s="1338"/>
      <c r="T33" s="103"/>
      <c r="U33" s="159"/>
      <c r="V33" s="506"/>
      <c r="W33" s="1036">
        <v>1</v>
      </c>
      <c r="X33" s="1036"/>
      <c r="Y33" s="1036"/>
      <c r="Z33" s="1036"/>
      <c r="AA33" s="1036"/>
      <c r="AB33" s="1036"/>
    </row>
    <row r="34" spans="1:28" ht="16.5" thickBot="1">
      <c r="A34" s="415" t="s">
        <v>104</v>
      </c>
      <c r="B34" s="1088" t="s">
        <v>48</v>
      </c>
      <c r="C34" s="417">
        <v>1</v>
      </c>
      <c r="D34" s="507"/>
      <c r="E34" s="508"/>
      <c r="F34" s="509"/>
      <c r="G34" s="125">
        <v>4</v>
      </c>
      <c r="H34" s="291">
        <f t="shared" si="2"/>
        <v>120</v>
      </c>
      <c r="I34" s="134">
        <v>4</v>
      </c>
      <c r="J34" s="134">
        <v>4</v>
      </c>
      <c r="K34" s="510"/>
      <c r="L34" s="134"/>
      <c r="M34" s="292">
        <f>H34-I34</f>
        <v>116</v>
      </c>
      <c r="N34" s="418" t="s">
        <v>111</v>
      </c>
      <c r="O34" s="1350"/>
      <c r="P34" s="1351"/>
      <c r="Q34" s="418"/>
      <c r="R34" s="1350"/>
      <c r="S34" s="1351"/>
      <c r="T34" s="283"/>
      <c r="U34" s="310"/>
      <c r="V34" s="511"/>
      <c r="W34" s="1036">
        <v>1</v>
      </c>
      <c r="X34" s="1036"/>
      <c r="Y34" s="1036"/>
      <c r="Z34" s="1036"/>
      <c r="AA34" s="1036"/>
      <c r="AB34" s="1036"/>
    </row>
    <row r="35" spans="1:28" ht="15.75">
      <c r="A35" s="170" t="s">
        <v>105</v>
      </c>
      <c r="B35" s="1087" t="s">
        <v>29</v>
      </c>
      <c r="C35" s="171"/>
      <c r="D35" s="172"/>
      <c r="E35" s="162"/>
      <c r="F35" s="163"/>
      <c r="G35" s="408">
        <f>G36+G37</f>
        <v>6</v>
      </c>
      <c r="H35" s="217">
        <f t="shared" si="2"/>
        <v>180</v>
      </c>
      <c r="I35" s="218"/>
      <c r="J35" s="218"/>
      <c r="K35" s="409"/>
      <c r="L35" s="218"/>
      <c r="M35" s="1062"/>
      <c r="N35" s="164"/>
      <c r="O35" s="1404"/>
      <c r="P35" s="1405"/>
      <c r="Q35" s="164"/>
      <c r="R35" s="1404"/>
      <c r="S35" s="1405"/>
      <c r="T35" s="173"/>
      <c r="U35" s="503"/>
      <c r="V35" s="504"/>
      <c r="W35" s="1036"/>
      <c r="X35" s="1036"/>
      <c r="Y35" s="1036"/>
      <c r="Z35" s="1036"/>
      <c r="AA35" s="1036"/>
      <c r="AB35" s="1036"/>
    </row>
    <row r="36" spans="1:28" ht="15.75">
      <c r="A36" s="174"/>
      <c r="B36" s="1085" t="s">
        <v>46</v>
      </c>
      <c r="C36" s="167"/>
      <c r="D36" s="150"/>
      <c r="E36" s="151"/>
      <c r="F36" s="152"/>
      <c r="G36" s="73">
        <v>2.5</v>
      </c>
      <c r="H36" s="70">
        <f t="shared" si="2"/>
        <v>75</v>
      </c>
      <c r="I36" s="224"/>
      <c r="J36" s="224"/>
      <c r="K36" s="404"/>
      <c r="L36" s="224"/>
      <c r="M36" s="1058"/>
      <c r="N36" s="98"/>
      <c r="O36" s="1313"/>
      <c r="P36" s="1314"/>
      <c r="Q36" s="98"/>
      <c r="R36" s="1313"/>
      <c r="S36" s="1314"/>
      <c r="T36" s="446"/>
      <c r="U36" s="153"/>
      <c r="V36" s="505"/>
      <c r="W36" s="1036"/>
      <c r="X36" s="1036"/>
      <c r="Y36" s="1036"/>
      <c r="Z36" s="1036"/>
      <c r="AA36" s="1036"/>
      <c r="AB36" s="1036"/>
    </row>
    <row r="37" spans="1:28" ht="16.5" thickBot="1">
      <c r="A37" s="71" t="s">
        <v>156</v>
      </c>
      <c r="B37" s="1086" t="s">
        <v>47</v>
      </c>
      <c r="C37" s="175">
        <v>2</v>
      </c>
      <c r="D37" s="156"/>
      <c r="E37" s="157"/>
      <c r="F37" s="158"/>
      <c r="G37" s="410">
        <v>3.5</v>
      </c>
      <c r="H37" s="334">
        <f t="shared" si="2"/>
        <v>105</v>
      </c>
      <c r="I37" s="190">
        <f>J37+K37+L37</f>
        <v>6</v>
      </c>
      <c r="J37" s="190">
        <v>4</v>
      </c>
      <c r="K37" s="191"/>
      <c r="L37" s="190">
        <v>2</v>
      </c>
      <c r="M37" s="1060">
        <f>H37-I37</f>
        <v>99</v>
      </c>
      <c r="N37" s="102"/>
      <c r="O37" s="1337" t="s">
        <v>192</v>
      </c>
      <c r="P37" s="1338"/>
      <c r="Q37" s="102"/>
      <c r="R37" s="1337"/>
      <c r="S37" s="1338"/>
      <c r="T37" s="102"/>
      <c r="U37" s="159"/>
      <c r="V37" s="506"/>
      <c r="W37" s="1036">
        <v>1</v>
      </c>
      <c r="X37" s="1036"/>
      <c r="Y37" s="1036"/>
      <c r="Z37" s="1036"/>
      <c r="AA37" s="1036"/>
      <c r="AB37" s="1036"/>
    </row>
    <row r="38" spans="1:28" ht="15.75">
      <c r="A38" s="170" t="s">
        <v>119</v>
      </c>
      <c r="B38" s="1087" t="s">
        <v>59</v>
      </c>
      <c r="C38" s="176"/>
      <c r="D38" s="161"/>
      <c r="E38" s="162"/>
      <c r="F38" s="163"/>
      <c r="G38" s="411">
        <f>G40+G41+G39</f>
        <v>14</v>
      </c>
      <c r="H38" s="254">
        <f t="shared" si="2"/>
        <v>420</v>
      </c>
      <c r="I38" s="38"/>
      <c r="J38" s="38"/>
      <c r="K38" s="177"/>
      <c r="L38" s="38"/>
      <c r="M38" s="94"/>
      <c r="N38" s="164"/>
      <c r="O38" s="1404"/>
      <c r="P38" s="1405"/>
      <c r="Q38" s="164"/>
      <c r="R38" s="1404"/>
      <c r="S38" s="1405"/>
      <c r="T38" s="146"/>
      <c r="U38" s="147"/>
      <c r="V38" s="147"/>
      <c r="W38" s="1036"/>
      <c r="X38" s="1036"/>
      <c r="Y38" s="1036"/>
      <c r="Z38" s="1036"/>
      <c r="AA38" s="1036"/>
      <c r="AB38" s="1036"/>
    </row>
    <row r="39" spans="1:28" ht="15.75">
      <c r="A39" s="148"/>
      <c r="B39" s="1085" t="s">
        <v>46</v>
      </c>
      <c r="C39" s="178"/>
      <c r="D39" s="166"/>
      <c r="E39" s="151"/>
      <c r="F39" s="152"/>
      <c r="G39" s="412">
        <v>7</v>
      </c>
      <c r="H39" s="70">
        <f t="shared" si="2"/>
        <v>210</v>
      </c>
      <c r="I39" s="179"/>
      <c r="J39" s="179"/>
      <c r="K39" s="180"/>
      <c r="L39" s="179"/>
      <c r="M39" s="75"/>
      <c r="N39" s="98"/>
      <c r="O39" s="1313"/>
      <c r="P39" s="1314"/>
      <c r="Q39" s="98"/>
      <c r="R39" s="1313"/>
      <c r="S39" s="1314"/>
      <c r="T39" s="446"/>
      <c r="U39" s="153"/>
      <c r="V39" s="153"/>
      <c r="W39" s="1036"/>
      <c r="X39" s="1036"/>
      <c r="Y39" s="1036"/>
      <c r="Z39" s="1036"/>
      <c r="AA39" s="1036"/>
      <c r="AB39" s="1036"/>
    </row>
    <row r="40" spans="1:28" ht="15.75">
      <c r="A40" s="148" t="s">
        <v>120</v>
      </c>
      <c r="B40" s="1089" t="s">
        <v>55</v>
      </c>
      <c r="C40" s="167">
        <v>1</v>
      </c>
      <c r="D40" s="150"/>
      <c r="E40" s="151"/>
      <c r="F40" s="152"/>
      <c r="G40" s="413">
        <v>4</v>
      </c>
      <c r="H40" s="274">
        <f t="shared" si="2"/>
        <v>120</v>
      </c>
      <c r="I40" s="224">
        <f>J40+K40+L40</f>
        <v>16</v>
      </c>
      <c r="J40" s="224">
        <v>12</v>
      </c>
      <c r="K40" s="404"/>
      <c r="L40" s="224">
        <v>4</v>
      </c>
      <c r="M40" s="1058">
        <f>H40-I40</f>
        <v>104</v>
      </c>
      <c r="N40" s="98" t="s">
        <v>193</v>
      </c>
      <c r="O40" s="1313"/>
      <c r="P40" s="1314"/>
      <c r="Q40" s="98"/>
      <c r="R40" s="1313"/>
      <c r="S40" s="1314"/>
      <c r="T40" s="446"/>
      <c r="U40" s="153"/>
      <c r="V40" s="153"/>
      <c r="W40" s="1036">
        <v>1</v>
      </c>
      <c r="X40" s="1036"/>
      <c r="Y40" s="1036"/>
      <c r="Z40" s="1036"/>
      <c r="AA40" s="1036"/>
      <c r="AB40" s="1036"/>
    </row>
    <row r="41" spans="1:28" ht="16.5" thickBot="1">
      <c r="A41" s="154" t="s">
        <v>121</v>
      </c>
      <c r="B41" s="1086" t="s">
        <v>72</v>
      </c>
      <c r="C41" s="99">
        <v>2</v>
      </c>
      <c r="D41" s="181"/>
      <c r="E41" s="157"/>
      <c r="F41" s="158"/>
      <c r="G41" s="410">
        <v>3</v>
      </c>
      <c r="H41" s="334">
        <f t="shared" si="2"/>
        <v>90</v>
      </c>
      <c r="I41" s="224">
        <f>J41+K41+L41</f>
        <v>12</v>
      </c>
      <c r="J41" s="190">
        <v>8</v>
      </c>
      <c r="K41" s="191"/>
      <c r="L41" s="190">
        <v>4</v>
      </c>
      <c r="M41" s="1060">
        <f>H41-I41</f>
        <v>78</v>
      </c>
      <c r="N41" s="102"/>
      <c r="O41" s="1337" t="s">
        <v>191</v>
      </c>
      <c r="P41" s="1338"/>
      <c r="Q41" s="102"/>
      <c r="R41" s="1337"/>
      <c r="S41" s="1338"/>
      <c r="T41" s="102"/>
      <c r="U41" s="159"/>
      <c r="V41" s="159"/>
      <c r="W41" s="1036">
        <v>1</v>
      </c>
      <c r="X41" s="1036"/>
      <c r="Y41" s="1036"/>
      <c r="Z41" s="1036"/>
      <c r="AA41" s="1036"/>
      <c r="AB41" s="1036"/>
    </row>
    <row r="42" spans="1:28" ht="15.75">
      <c r="A42" s="67" t="s">
        <v>122</v>
      </c>
      <c r="B42" s="1087" t="s">
        <v>28</v>
      </c>
      <c r="C42" s="160"/>
      <c r="D42" s="182"/>
      <c r="E42" s="162"/>
      <c r="F42" s="163"/>
      <c r="G42" s="403">
        <v>6</v>
      </c>
      <c r="H42" s="217">
        <f t="shared" si="2"/>
        <v>180</v>
      </c>
      <c r="I42" s="218"/>
      <c r="J42" s="218"/>
      <c r="K42" s="409"/>
      <c r="L42" s="218"/>
      <c r="M42" s="1062"/>
      <c r="N42" s="164"/>
      <c r="O42" s="1404"/>
      <c r="P42" s="1405"/>
      <c r="Q42" s="164"/>
      <c r="R42" s="1404"/>
      <c r="S42" s="1405"/>
      <c r="T42" s="146"/>
      <c r="U42" s="147"/>
      <c r="V42" s="147"/>
      <c r="W42" s="1036"/>
      <c r="X42" s="1036"/>
      <c r="Y42" s="1036"/>
      <c r="Z42" s="1036"/>
      <c r="AA42" s="1036"/>
      <c r="AB42" s="1036"/>
    </row>
    <row r="43" spans="1:28" ht="15.75">
      <c r="A43" s="148"/>
      <c r="B43" s="1085" t="s">
        <v>46</v>
      </c>
      <c r="C43" s="165"/>
      <c r="D43" s="183"/>
      <c r="E43" s="151"/>
      <c r="F43" s="152"/>
      <c r="G43" s="400">
        <v>2.5</v>
      </c>
      <c r="H43" s="70">
        <f t="shared" si="2"/>
        <v>75</v>
      </c>
      <c r="I43" s="224"/>
      <c r="J43" s="224"/>
      <c r="K43" s="404"/>
      <c r="L43" s="224"/>
      <c r="M43" s="1058"/>
      <c r="N43" s="98"/>
      <c r="O43" s="1313"/>
      <c r="P43" s="1314"/>
      <c r="Q43" s="98"/>
      <c r="R43" s="1313"/>
      <c r="S43" s="1314"/>
      <c r="T43" s="446"/>
      <c r="U43" s="153"/>
      <c r="V43" s="153"/>
      <c r="W43" s="1036"/>
      <c r="X43" s="1036"/>
      <c r="Y43" s="1036"/>
      <c r="Z43" s="1036"/>
      <c r="AA43" s="1036"/>
      <c r="AB43" s="1036"/>
    </row>
    <row r="44" spans="1:28" ht="16.5" thickBot="1">
      <c r="A44" s="154" t="s">
        <v>157</v>
      </c>
      <c r="B44" s="1086" t="s">
        <v>47</v>
      </c>
      <c r="C44" s="184"/>
      <c r="D44" s="185">
        <v>2</v>
      </c>
      <c r="E44" s="157"/>
      <c r="F44" s="158"/>
      <c r="G44" s="405">
        <v>3.5</v>
      </c>
      <c r="H44" s="334">
        <f t="shared" si="2"/>
        <v>105</v>
      </c>
      <c r="I44" s="190">
        <f>J44+K44+L44</f>
        <v>6</v>
      </c>
      <c r="J44" s="190">
        <v>4</v>
      </c>
      <c r="K44" s="191"/>
      <c r="L44" s="190">
        <v>2</v>
      </c>
      <c r="M44" s="1060">
        <f>H44-I44</f>
        <v>99</v>
      </c>
      <c r="N44" s="102"/>
      <c r="O44" s="1337" t="s">
        <v>192</v>
      </c>
      <c r="P44" s="1338"/>
      <c r="Q44" s="102"/>
      <c r="R44" s="1337"/>
      <c r="S44" s="1338"/>
      <c r="T44" s="102"/>
      <c r="U44" s="159"/>
      <c r="V44" s="159"/>
      <c r="W44" s="1036">
        <v>1</v>
      </c>
      <c r="X44" s="1036"/>
      <c r="Y44" s="1036"/>
      <c r="Z44" s="1036"/>
      <c r="AA44" s="1036"/>
      <c r="AB44" s="1036"/>
    </row>
    <row r="45" spans="1:28" ht="15.75">
      <c r="A45" s="59" t="s">
        <v>123</v>
      </c>
      <c r="B45" s="1084" t="s">
        <v>27</v>
      </c>
      <c r="C45" s="186"/>
      <c r="D45" s="187"/>
      <c r="E45" s="143"/>
      <c r="F45" s="144"/>
      <c r="G45" s="414">
        <v>6</v>
      </c>
      <c r="H45" s="60">
        <f t="shared" si="2"/>
        <v>180</v>
      </c>
      <c r="I45" s="48"/>
      <c r="J45" s="48"/>
      <c r="K45" s="188"/>
      <c r="L45" s="48"/>
      <c r="M45" s="111"/>
      <c r="N45" s="145"/>
      <c r="O45" s="1404"/>
      <c r="P45" s="1405"/>
      <c r="Q45" s="145"/>
      <c r="R45" s="1404"/>
      <c r="S45" s="1405"/>
      <c r="T45" s="146"/>
      <c r="U45" s="147"/>
      <c r="V45" s="147"/>
      <c r="W45" s="1036"/>
      <c r="X45" s="1036"/>
      <c r="Y45" s="1036"/>
      <c r="Z45" s="1036"/>
      <c r="AA45" s="1036"/>
      <c r="AB45" s="1036"/>
    </row>
    <row r="46" spans="1:28" ht="15.75">
      <c r="A46" s="148"/>
      <c r="B46" s="1085" t="s">
        <v>46</v>
      </c>
      <c r="C46" s="165"/>
      <c r="D46" s="166"/>
      <c r="E46" s="151"/>
      <c r="F46" s="152"/>
      <c r="G46" s="400">
        <v>2.5</v>
      </c>
      <c r="H46" s="70">
        <f t="shared" si="2"/>
        <v>75</v>
      </c>
      <c r="I46" s="179"/>
      <c r="J46" s="179"/>
      <c r="K46" s="183"/>
      <c r="L46" s="179"/>
      <c r="M46" s="75"/>
      <c r="N46" s="98"/>
      <c r="O46" s="1313"/>
      <c r="P46" s="1314"/>
      <c r="Q46" s="98"/>
      <c r="R46" s="1313"/>
      <c r="S46" s="1314"/>
      <c r="T46" s="446"/>
      <c r="U46" s="153"/>
      <c r="V46" s="153"/>
      <c r="W46" s="1036"/>
      <c r="X46" s="1036"/>
      <c r="Y46" s="1036"/>
      <c r="Z46" s="1036"/>
      <c r="AA46" s="1036"/>
      <c r="AB46" s="1036"/>
    </row>
    <row r="47" spans="1:28" ht="16.5" thickBot="1">
      <c r="A47" s="71" t="s">
        <v>124</v>
      </c>
      <c r="B47" s="1086" t="s">
        <v>47</v>
      </c>
      <c r="C47" s="184">
        <v>1</v>
      </c>
      <c r="D47" s="189"/>
      <c r="E47" s="157"/>
      <c r="F47" s="158"/>
      <c r="G47" s="405">
        <v>3.5</v>
      </c>
      <c r="H47" s="334">
        <f t="shared" si="2"/>
        <v>105</v>
      </c>
      <c r="I47" s="190">
        <f>J47+K47+L47</f>
        <v>6</v>
      </c>
      <c r="J47" s="190">
        <v>4</v>
      </c>
      <c r="K47" s="191"/>
      <c r="L47" s="190">
        <v>2</v>
      </c>
      <c r="M47" s="1060">
        <f>H47-I47</f>
        <v>99</v>
      </c>
      <c r="N47" s="102" t="s">
        <v>192</v>
      </c>
      <c r="O47" s="1337"/>
      <c r="P47" s="1338"/>
      <c r="Q47" s="102"/>
      <c r="R47" s="1337"/>
      <c r="S47" s="1338"/>
      <c r="T47" s="102"/>
      <c r="U47" s="159"/>
      <c r="V47" s="159"/>
      <c r="W47" s="1036">
        <v>1</v>
      </c>
      <c r="X47" s="1036"/>
      <c r="Y47" s="1036"/>
      <c r="Z47" s="1036"/>
      <c r="AA47" s="1036"/>
      <c r="AB47" s="1036"/>
    </row>
    <row r="48" spans="1:22" ht="16.5" thickBot="1">
      <c r="A48" s="1247" t="s">
        <v>108</v>
      </c>
      <c r="B48" s="1248"/>
      <c r="C48" s="1248"/>
      <c r="D48" s="1248"/>
      <c r="E48" s="1248"/>
      <c r="F48" s="1248"/>
      <c r="G48" s="193">
        <f>G28+G31+G34+G35+G38+G42+G45</f>
        <v>51</v>
      </c>
      <c r="H48" s="194">
        <f t="shared" si="2"/>
        <v>1530</v>
      </c>
      <c r="I48" s="195"/>
      <c r="J48" s="195"/>
      <c r="K48" s="195"/>
      <c r="L48" s="195"/>
      <c r="M48" s="196"/>
      <c r="N48" s="197"/>
      <c r="O48" s="1406"/>
      <c r="P48" s="1407"/>
      <c r="Q48" s="197"/>
      <c r="R48" s="1406"/>
      <c r="S48" s="1407"/>
      <c r="T48" s="198"/>
      <c r="U48" s="199"/>
      <c r="V48" s="199"/>
    </row>
    <row r="49" spans="1:22" ht="16.5" thickBot="1">
      <c r="A49" s="1258" t="s">
        <v>56</v>
      </c>
      <c r="B49" s="1259"/>
      <c r="C49" s="126"/>
      <c r="D49" s="126"/>
      <c r="E49" s="126"/>
      <c r="F49" s="200"/>
      <c r="G49" s="201">
        <f>G29+G32+G36+G39+G43+G46</f>
        <v>22</v>
      </c>
      <c r="H49" s="202">
        <f t="shared" si="2"/>
        <v>660</v>
      </c>
      <c r="I49" s="203"/>
      <c r="J49" s="203"/>
      <c r="K49" s="203"/>
      <c r="L49" s="203"/>
      <c r="M49" s="204"/>
      <c r="N49" s="1046"/>
      <c r="O49" s="1406"/>
      <c r="P49" s="1407"/>
      <c r="Q49" s="1046"/>
      <c r="R49" s="1406"/>
      <c r="S49" s="1407"/>
      <c r="T49" s="198"/>
      <c r="U49" s="199"/>
      <c r="V49" s="199"/>
    </row>
    <row r="50" spans="1:22" ht="16.5" thickBot="1">
      <c r="A50" s="1287" t="s">
        <v>47</v>
      </c>
      <c r="B50" s="1288"/>
      <c r="C50" s="205"/>
      <c r="D50" s="134"/>
      <c r="E50" s="134"/>
      <c r="F50" s="206"/>
      <c r="G50" s="512">
        <f>G47+G44+G41+G40+G37+G34+G33+G30</f>
        <v>29</v>
      </c>
      <c r="H50" s="513">
        <f aca="true" t="shared" si="3" ref="H50:M50">H47+H44+H41+H40+H37+H34+H33+H30</f>
        <v>870</v>
      </c>
      <c r="I50" s="513">
        <f t="shared" si="3"/>
        <v>72</v>
      </c>
      <c r="J50" s="513">
        <f t="shared" si="3"/>
        <v>48</v>
      </c>
      <c r="K50" s="513">
        <f t="shared" si="3"/>
        <v>8</v>
      </c>
      <c r="L50" s="513">
        <f t="shared" si="3"/>
        <v>16</v>
      </c>
      <c r="M50" s="513">
        <f t="shared" si="3"/>
        <v>798</v>
      </c>
      <c r="N50" s="514" t="s">
        <v>194</v>
      </c>
      <c r="O50" s="1408" t="s">
        <v>195</v>
      </c>
      <c r="P50" s="1409"/>
      <c r="Q50" s="514"/>
      <c r="R50" s="1408"/>
      <c r="S50" s="1409"/>
      <c r="T50" s="514"/>
      <c r="U50" s="515"/>
      <c r="V50" s="515"/>
    </row>
    <row r="51" spans="1:22" ht="1.5" customHeight="1" thickBot="1">
      <c r="A51" s="208"/>
      <c r="B51" s="31"/>
      <c r="C51" s="31"/>
      <c r="D51" s="31"/>
      <c r="E51" s="31"/>
      <c r="F51" s="31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7"/>
    </row>
    <row r="52" spans="1:22" ht="15.75" customHeight="1" thickBot="1">
      <c r="A52" s="1273" t="s">
        <v>117</v>
      </c>
      <c r="B52" s="1274"/>
      <c r="C52" s="1274"/>
      <c r="D52" s="1274"/>
      <c r="E52" s="1274"/>
      <c r="F52" s="1274"/>
      <c r="G52" s="1274"/>
      <c r="H52" s="1274"/>
      <c r="I52" s="1274"/>
      <c r="J52" s="1274"/>
      <c r="K52" s="1274"/>
      <c r="L52" s="1274"/>
      <c r="M52" s="1274"/>
      <c r="N52" s="1274"/>
      <c r="O52" s="1274"/>
      <c r="P52" s="1274"/>
      <c r="Q52" s="1274"/>
      <c r="R52" s="1274"/>
      <c r="S52" s="1274"/>
      <c r="T52" s="1274"/>
      <c r="U52" s="1274"/>
      <c r="V52" s="1275"/>
    </row>
    <row r="53" spans="1:25" ht="15.75">
      <c r="A53" s="527" t="s">
        <v>125</v>
      </c>
      <c r="B53" s="1090" t="s">
        <v>34</v>
      </c>
      <c r="C53" s="259"/>
      <c r="D53" s="538"/>
      <c r="E53" s="539"/>
      <c r="F53" s="261"/>
      <c r="G53" s="403">
        <f>SUM(G54:G56)</f>
        <v>6</v>
      </c>
      <c r="H53" s="537">
        <f aca="true" t="shared" si="4" ref="H53:H103">G53*30</f>
        <v>180</v>
      </c>
      <c r="I53" s="38"/>
      <c r="J53" s="40"/>
      <c r="K53" s="38"/>
      <c r="L53" s="38"/>
      <c r="M53" s="223"/>
      <c r="N53" s="164"/>
      <c r="O53" s="1404"/>
      <c r="P53" s="1405"/>
      <c r="Q53" s="173"/>
      <c r="R53" s="1404"/>
      <c r="S53" s="1405"/>
      <c r="T53" s="164"/>
      <c r="U53" s="528"/>
      <c r="V53" s="529"/>
      <c r="X53" s="1036" t="s">
        <v>256</v>
      </c>
      <c r="Y53" s="376">
        <f>SUMIF(W$53:W$106,1,G$53:G$106)</f>
        <v>8.5</v>
      </c>
    </row>
    <row r="54" spans="1:25" ht="15.75">
      <c r="A54" s="148"/>
      <c r="B54" s="1091" t="s">
        <v>46</v>
      </c>
      <c r="C54" s="149"/>
      <c r="D54" s="150"/>
      <c r="E54" s="93"/>
      <c r="F54" s="96"/>
      <c r="G54" s="73">
        <v>1.5</v>
      </c>
      <c r="H54" s="97">
        <f t="shared" si="4"/>
        <v>45</v>
      </c>
      <c r="I54" s="179"/>
      <c r="J54" s="50"/>
      <c r="K54" s="179"/>
      <c r="L54" s="179"/>
      <c r="M54" s="1037"/>
      <c r="N54" s="98"/>
      <c r="O54" s="1313"/>
      <c r="P54" s="1314"/>
      <c r="Q54" s="446"/>
      <c r="R54" s="1313"/>
      <c r="S54" s="1314"/>
      <c r="T54" s="98"/>
      <c r="U54" s="1067"/>
      <c r="V54" s="1068"/>
      <c r="X54" s="1036" t="s">
        <v>257</v>
      </c>
      <c r="Y54" s="376">
        <f>SUMIF(W$53:W$106,2,G$53:G$106)</f>
        <v>34</v>
      </c>
    </row>
    <row r="55" spans="1:25" ht="15.75">
      <c r="A55" s="148" t="s">
        <v>160</v>
      </c>
      <c r="B55" s="1092" t="s">
        <v>47</v>
      </c>
      <c r="C55" s="167">
        <v>3</v>
      </c>
      <c r="D55" s="150"/>
      <c r="E55" s="93"/>
      <c r="F55" s="96"/>
      <c r="G55" s="413">
        <v>3</v>
      </c>
      <c r="H55" s="97">
        <f t="shared" si="4"/>
        <v>90</v>
      </c>
      <c r="I55" s="1057">
        <f>J55+K55+L55</f>
        <v>6</v>
      </c>
      <c r="J55" s="225">
        <v>4</v>
      </c>
      <c r="K55" s="224"/>
      <c r="L55" s="224">
        <v>2</v>
      </c>
      <c r="M55" s="1037">
        <f>H55-I55</f>
        <v>84</v>
      </c>
      <c r="N55" s="98"/>
      <c r="O55" s="1313"/>
      <c r="P55" s="1314"/>
      <c r="Q55" s="446" t="s">
        <v>192</v>
      </c>
      <c r="R55" s="1313"/>
      <c r="S55" s="1314"/>
      <c r="T55" s="98"/>
      <c r="U55" s="1067"/>
      <c r="V55" s="1068"/>
      <c r="W55" s="31">
        <v>2</v>
      </c>
      <c r="X55" s="1036" t="s">
        <v>258</v>
      </c>
      <c r="Y55" s="376">
        <f>SUMIF(W$53:W$106,3,G$53:G$106)</f>
        <v>30</v>
      </c>
    </row>
    <row r="56" spans="1:25" ht="16.5" thickBot="1">
      <c r="A56" s="154" t="s">
        <v>161</v>
      </c>
      <c r="B56" s="1093" t="s">
        <v>38</v>
      </c>
      <c r="C56" s="175"/>
      <c r="D56" s="156"/>
      <c r="E56" s="213"/>
      <c r="F56" s="518">
        <v>4</v>
      </c>
      <c r="G56" s="405">
        <v>1.5</v>
      </c>
      <c r="H56" s="99">
        <f t="shared" si="4"/>
        <v>45</v>
      </c>
      <c r="I56" s="1059">
        <f>J56+K56+L56</f>
        <v>4</v>
      </c>
      <c r="J56" s="214"/>
      <c r="K56" s="190"/>
      <c r="L56" s="215" t="s">
        <v>196</v>
      </c>
      <c r="M56" s="1043">
        <f>H56-I56</f>
        <v>41</v>
      </c>
      <c r="N56" s="102"/>
      <c r="O56" s="1337"/>
      <c r="P56" s="1338"/>
      <c r="Q56" s="103"/>
      <c r="R56" s="1337" t="s">
        <v>111</v>
      </c>
      <c r="S56" s="1338"/>
      <c r="T56" s="102"/>
      <c r="U56" s="216"/>
      <c r="V56" s="531"/>
      <c r="W56" s="31">
        <v>2</v>
      </c>
      <c r="X56" s="1036"/>
      <c r="Y56" s="376">
        <f>SUM(Y53:Y55)</f>
        <v>72.5</v>
      </c>
    </row>
    <row r="57" spans="1:81" s="107" customFormat="1" ht="31.5">
      <c r="A57" s="236" t="s">
        <v>126</v>
      </c>
      <c r="B57" s="1094" t="s">
        <v>283</v>
      </c>
      <c r="C57" s="1095"/>
      <c r="D57" s="278"/>
      <c r="E57" s="239"/>
      <c r="F57" s="240"/>
      <c r="G57" s="1096">
        <v>5.5</v>
      </c>
      <c r="H57" s="1097">
        <f t="shared" si="4"/>
        <v>165</v>
      </c>
      <c r="I57" s="269"/>
      <c r="J57" s="242"/>
      <c r="K57" s="241"/>
      <c r="L57" s="241"/>
      <c r="M57" s="419"/>
      <c r="N57" s="245"/>
      <c r="O57" s="1459"/>
      <c r="P57" s="1460"/>
      <c r="Q57" s="244"/>
      <c r="R57" s="1459"/>
      <c r="S57" s="1461"/>
      <c r="T57" s="1067"/>
      <c r="U57" s="1067"/>
      <c r="V57" s="1067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</row>
    <row r="58" spans="1:81" s="107" customFormat="1" ht="15.75">
      <c r="A58" s="1098"/>
      <c r="B58" s="1099" t="s">
        <v>46</v>
      </c>
      <c r="C58" s="1100"/>
      <c r="D58" s="1101"/>
      <c r="E58" s="93"/>
      <c r="F58" s="1101"/>
      <c r="G58" s="1102">
        <v>1</v>
      </c>
      <c r="H58" s="325">
        <f t="shared" si="4"/>
        <v>30</v>
      </c>
      <c r="I58" s="1057"/>
      <c r="J58" s="246"/>
      <c r="K58" s="224"/>
      <c r="L58" s="224"/>
      <c r="M58" s="1057"/>
      <c r="N58" s="1067"/>
      <c r="O58" s="1067"/>
      <c r="P58" s="1067"/>
      <c r="Q58" s="1067"/>
      <c r="R58" s="1067"/>
      <c r="S58" s="1067"/>
      <c r="T58" s="1067"/>
      <c r="U58" s="1067"/>
      <c r="V58" s="1067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</row>
    <row r="59" spans="1:81" s="107" customFormat="1" ht="16.5" thickBot="1">
      <c r="A59" s="526" t="s">
        <v>284</v>
      </c>
      <c r="B59" s="1103" t="s">
        <v>47</v>
      </c>
      <c r="C59" s="1104" t="s">
        <v>233</v>
      </c>
      <c r="D59" s="1105"/>
      <c r="E59" s="127"/>
      <c r="F59" s="1106"/>
      <c r="G59" s="1107">
        <v>4.5</v>
      </c>
      <c r="H59" s="251">
        <f t="shared" si="4"/>
        <v>135</v>
      </c>
      <c r="I59" s="299">
        <v>8</v>
      </c>
      <c r="J59" s="270">
        <v>8</v>
      </c>
      <c r="K59" s="1108"/>
      <c r="L59" s="1108"/>
      <c r="M59" s="271">
        <f>H59-I59</f>
        <v>127</v>
      </c>
      <c r="N59" s="169"/>
      <c r="O59" s="1054"/>
      <c r="P59" s="1055"/>
      <c r="Q59" s="1109"/>
      <c r="R59" s="1054"/>
      <c r="S59" s="140"/>
      <c r="T59" s="1067"/>
      <c r="U59" s="1067" t="s">
        <v>227</v>
      </c>
      <c r="V59" s="1067"/>
      <c r="W59" s="106">
        <v>3</v>
      </c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</row>
    <row r="60" spans="1:22" ht="15.75">
      <c r="A60" s="67" t="s">
        <v>127</v>
      </c>
      <c r="B60" s="1081" t="s">
        <v>24</v>
      </c>
      <c r="C60" s="254"/>
      <c r="D60" s="38"/>
      <c r="E60" s="219"/>
      <c r="F60" s="68"/>
      <c r="G60" s="408">
        <f>SUM(G61:G63)</f>
        <v>10</v>
      </c>
      <c r="H60" s="537">
        <f t="shared" si="4"/>
        <v>300</v>
      </c>
      <c r="I60" s="218"/>
      <c r="J60" s="222"/>
      <c r="K60" s="218"/>
      <c r="L60" s="218"/>
      <c r="M60" s="223"/>
      <c r="N60" s="164"/>
      <c r="O60" s="1404"/>
      <c r="P60" s="1405"/>
      <c r="Q60" s="173"/>
      <c r="R60" s="1404"/>
      <c r="S60" s="1411"/>
      <c r="T60" s="164"/>
      <c r="U60" s="528"/>
      <c r="V60" s="529"/>
    </row>
    <row r="61" spans="1:22" ht="15.75">
      <c r="A61" s="148"/>
      <c r="B61" s="1082" t="s">
        <v>46</v>
      </c>
      <c r="C61" s="167"/>
      <c r="D61" s="150"/>
      <c r="E61" s="93"/>
      <c r="F61" s="96"/>
      <c r="G61" s="73">
        <v>2.5</v>
      </c>
      <c r="H61" s="97">
        <f t="shared" si="4"/>
        <v>75</v>
      </c>
      <c r="I61" s="224"/>
      <c r="J61" s="225"/>
      <c r="K61" s="224"/>
      <c r="L61" s="224"/>
      <c r="M61" s="1037"/>
      <c r="N61" s="98"/>
      <c r="O61" s="1313"/>
      <c r="P61" s="1314"/>
      <c r="Q61" s="446"/>
      <c r="R61" s="1313"/>
      <c r="S61" s="1412"/>
      <c r="T61" s="98"/>
      <c r="U61" s="1067"/>
      <c r="V61" s="1068"/>
    </row>
    <row r="62" spans="1:23" ht="15.75">
      <c r="A62" s="148" t="s">
        <v>178</v>
      </c>
      <c r="B62" s="1110" t="s">
        <v>47</v>
      </c>
      <c r="C62" s="167">
        <v>2</v>
      </c>
      <c r="D62" s="150"/>
      <c r="E62" s="93"/>
      <c r="F62" s="96"/>
      <c r="G62" s="413">
        <v>6.5</v>
      </c>
      <c r="H62" s="97">
        <f t="shared" si="4"/>
        <v>195</v>
      </c>
      <c r="I62" s="1057">
        <f>J62+K62+L62</f>
        <v>10</v>
      </c>
      <c r="J62" s="225">
        <v>8</v>
      </c>
      <c r="K62" s="224"/>
      <c r="L62" s="224">
        <v>2</v>
      </c>
      <c r="M62" s="1037">
        <f>H62-I62</f>
        <v>185</v>
      </c>
      <c r="N62" s="98"/>
      <c r="O62" s="1313" t="s">
        <v>190</v>
      </c>
      <c r="P62" s="1314"/>
      <c r="Q62" s="446"/>
      <c r="R62" s="1313"/>
      <c r="S62" s="1412"/>
      <c r="T62" s="98"/>
      <c r="U62" s="1067"/>
      <c r="V62" s="1068"/>
      <c r="W62" s="31">
        <v>1</v>
      </c>
    </row>
    <row r="63" spans="1:23" ht="23.25" customHeight="1" thickBot="1">
      <c r="A63" s="154" t="s">
        <v>179</v>
      </c>
      <c r="B63" s="1111" t="s">
        <v>39</v>
      </c>
      <c r="C63" s="175"/>
      <c r="D63" s="156"/>
      <c r="E63" s="213"/>
      <c r="F63" s="518">
        <v>3</v>
      </c>
      <c r="G63" s="405">
        <v>1</v>
      </c>
      <c r="H63" s="99">
        <f t="shared" si="4"/>
        <v>30</v>
      </c>
      <c r="I63" s="1059">
        <f>J63+K63+L63</f>
        <v>4</v>
      </c>
      <c r="J63" s="214"/>
      <c r="K63" s="190"/>
      <c r="L63" s="215" t="s">
        <v>196</v>
      </c>
      <c r="M63" s="1043">
        <f>H63-I63</f>
        <v>26</v>
      </c>
      <c r="N63" s="102"/>
      <c r="O63" s="1337"/>
      <c r="P63" s="1338"/>
      <c r="Q63" s="103" t="s">
        <v>111</v>
      </c>
      <c r="R63" s="1337"/>
      <c r="S63" s="1410"/>
      <c r="T63" s="102"/>
      <c r="U63" s="216"/>
      <c r="V63" s="531"/>
      <c r="W63" s="31">
        <v>2</v>
      </c>
    </row>
    <row r="64" spans="1:22" ht="31.5">
      <c r="A64" s="67" t="s">
        <v>128</v>
      </c>
      <c r="B64" s="1081" t="s">
        <v>32</v>
      </c>
      <c r="C64" s="259"/>
      <c r="D64" s="538"/>
      <c r="E64" s="539"/>
      <c r="F64" s="227"/>
      <c r="G64" s="403">
        <f>G65+G66</f>
        <v>3.5</v>
      </c>
      <c r="H64" s="537">
        <f t="shared" si="4"/>
        <v>105</v>
      </c>
      <c r="I64" s="218"/>
      <c r="J64" s="222"/>
      <c r="K64" s="218"/>
      <c r="L64" s="218"/>
      <c r="M64" s="223"/>
      <c r="N64" s="164"/>
      <c r="O64" s="1404"/>
      <c r="P64" s="1405"/>
      <c r="Q64" s="173"/>
      <c r="R64" s="1404"/>
      <c r="S64" s="1405"/>
      <c r="T64" s="228"/>
      <c r="U64" s="1064"/>
      <c r="V64" s="1064"/>
    </row>
    <row r="65" spans="1:22" ht="15.75">
      <c r="A65" s="148"/>
      <c r="B65" s="1082" t="s">
        <v>46</v>
      </c>
      <c r="C65" s="149"/>
      <c r="D65" s="150"/>
      <c r="E65" s="93"/>
      <c r="F65" s="96"/>
      <c r="G65" s="73">
        <v>1</v>
      </c>
      <c r="H65" s="97">
        <f t="shared" si="4"/>
        <v>30</v>
      </c>
      <c r="I65" s="224"/>
      <c r="J65" s="225"/>
      <c r="K65" s="224"/>
      <c r="L65" s="224"/>
      <c r="M65" s="1037"/>
      <c r="N65" s="98"/>
      <c r="O65" s="1313"/>
      <c r="P65" s="1314"/>
      <c r="Q65" s="446"/>
      <c r="R65" s="1313"/>
      <c r="S65" s="1314"/>
      <c r="T65" s="108"/>
      <c r="U65" s="1067"/>
      <c r="V65" s="1067"/>
    </row>
    <row r="66" spans="1:23" ht="16.5" thickBot="1">
      <c r="A66" s="154" t="s">
        <v>130</v>
      </c>
      <c r="B66" s="1077" t="s">
        <v>47</v>
      </c>
      <c r="C66" s="175">
        <v>4</v>
      </c>
      <c r="D66" s="156"/>
      <c r="E66" s="213"/>
      <c r="F66" s="520"/>
      <c r="G66" s="410">
        <v>2.5</v>
      </c>
      <c r="H66" s="99">
        <f t="shared" si="4"/>
        <v>75</v>
      </c>
      <c r="I66" s="1059">
        <f>J66+K66+L66</f>
        <v>4</v>
      </c>
      <c r="J66" s="214">
        <v>4</v>
      </c>
      <c r="K66" s="190"/>
      <c r="L66" s="190"/>
      <c r="M66" s="1043">
        <f>H66-I66</f>
        <v>71</v>
      </c>
      <c r="N66" s="102"/>
      <c r="O66" s="1337"/>
      <c r="P66" s="1338"/>
      <c r="Q66" s="103"/>
      <c r="R66" s="1337" t="s">
        <v>111</v>
      </c>
      <c r="S66" s="1338"/>
      <c r="T66" s="109"/>
      <c r="U66" s="216"/>
      <c r="V66" s="216"/>
      <c r="W66" s="31">
        <v>2</v>
      </c>
    </row>
    <row r="67" spans="1:23" ht="17.25" thickBot="1">
      <c r="A67" s="67" t="s">
        <v>129</v>
      </c>
      <c r="B67" s="1081" t="s">
        <v>31</v>
      </c>
      <c r="C67" s="543"/>
      <c r="D67" s="182">
        <v>4</v>
      </c>
      <c r="E67" s="539"/>
      <c r="F67" s="544"/>
      <c r="G67" s="420">
        <v>3.5</v>
      </c>
      <c r="H67" s="221">
        <f t="shared" si="4"/>
        <v>105</v>
      </c>
      <c r="I67" s="1059">
        <f>J67+K67+L67</f>
        <v>4</v>
      </c>
      <c r="J67" s="214">
        <v>4</v>
      </c>
      <c r="K67" s="190"/>
      <c r="L67" s="190"/>
      <c r="M67" s="1043">
        <f>H67-I67</f>
        <v>101</v>
      </c>
      <c r="N67" s="164"/>
      <c r="O67" s="1350"/>
      <c r="P67" s="1351"/>
      <c r="R67" s="1350" t="s">
        <v>111</v>
      </c>
      <c r="S67" s="1351"/>
      <c r="T67" s="233"/>
      <c r="U67" s="234"/>
      <c r="V67" s="234"/>
      <c r="W67" s="31">
        <v>2</v>
      </c>
    </row>
    <row r="68" spans="1:22" ht="16.5">
      <c r="A68" s="67" t="s">
        <v>131</v>
      </c>
      <c r="B68" s="1081" t="s">
        <v>26</v>
      </c>
      <c r="C68" s="543"/>
      <c r="D68" s="545"/>
      <c r="E68" s="539"/>
      <c r="F68" s="544"/>
      <c r="G68" s="421">
        <v>3.5</v>
      </c>
      <c r="H68" s="221">
        <f t="shared" si="4"/>
        <v>105</v>
      </c>
      <c r="I68" s="38"/>
      <c r="J68" s="40"/>
      <c r="K68" s="38"/>
      <c r="L68" s="38"/>
      <c r="M68" s="223"/>
      <c r="N68" s="164"/>
      <c r="O68" s="1404"/>
      <c r="P68" s="1405"/>
      <c r="Q68" s="173"/>
      <c r="R68" s="1404"/>
      <c r="S68" s="1405"/>
      <c r="T68" s="228"/>
      <c r="U68" s="1064"/>
      <c r="V68" s="1064"/>
    </row>
    <row r="69" spans="1:22" ht="15.75">
      <c r="A69" s="148"/>
      <c r="B69" s="1082" t="s">
        <v>46</v>
      </c>
      <c r="C69" s="167"/>
      <c r="D69" s="150"/>
      <c r="E69" s="93"/>
      <c r="F69" s="96"/>
      <c r="G69" s="73">
        <v>1</v>
      </c>
      <c r="H69" s="97">
        <f t="shared" si="4"/>
        <v>30</v>
      </c>
      <c r="I69" s="179"/>
      <c r="J69" s="50"/>
      <c r="K69" s="179"/>
      <c r="L69" s="179"/>
      <c r="M69" s="1037"/>
      <c r="N69" s="98"/>
      <c r="O69" s="1313"/>
      <c r="P69" s="1314"/>
      <c r="Q69" s="446"/>
      <c r="R69" s="1313"/>
      <c r="S69" s="1314"/>
      <c r="T69" s="108"/>
      <c r="U69" s="1067"/>
      <c r="V69" s="1067"/>
    </row>
    <row r="70" spans="1:23" ht="16.5" thickBot="1">
      <c r="A70" s="154" t="s">
        <v>180</v>
      </c>
      <c r="B70" s="1077" t="s">
        <v>47</v>
      </c>
      <c r="C70" s="175">
        <v>4</v>
      </c>
      <c r="D70" s="364"/>
      <c r="E70" s="213"/>
      <c r="F70" s="520"/>
      <c r="G70" s="410">
        <v>2.5</v>
      </c>
      <c r="H70" s="99">
        <f t="shared" si="4"/>
        <v>75</v>
      </c>
      <c r="I70" s="1059">
        <f>L70+K70+J70</f>
        <v>4</v>
      </c>
      <c r="J70" s="214">
        <v>4</v>
      </c>
      <c r="K70" s="190"/>
      <c r="L70" s="190"/>
      <c r="M70" s="1043">
        <f>H70-I70</f>
        <v>71</v>
      </c>
      <c r="N70" s="102"/>
      <c r="O70" s="1337"/>
      <c r="P70" s="1338"/>
      <c r="Q70" s="103"/>
      <c r="R70" s="1337" t="s">
        <v>111</v>
      </c>
      <c r="S70" s="1338"/>
      <c r="T70" s="109"/>
      <c r="U70" s="216"/>
      <c r="V70" s="216"/>
      <c r="W70" s="31">
        <v>2</v>
      </c>
    </row>
    <row r="71" spans="1:22" ht="15.75">
      <c r="A71" s="236" t="s">
        <v>132</v>
      </c>
      <c r="B71" s="1112" t="s">
        <v>60</v>
      </c>
      <c r="C71" s="237"/>
      <c r="D71" s="238"/>
      <c r="E71" s="540"/>
      <c r="F71" s="240"/>
      <c r="G71" s="541">
        <f>G72+G73</f>
        <v>3</v>
      </c>
      <c r="H71" s="542">
        <f t="shared" si="4"/>
        <v>90</v>
      </c>
      <c r="I71" s="241"/>
      <c r="J71" s="242"/>
      <c r="K71" s="241"/>
      <c r="L71" s="241"/>
      <c r="M71" s="243"/>
      <c r="N71" s="244"/>
      <c r="O71" s="1404"/>
      <c r="P71" s="1405"/>
      <c r="Q71" s="245"/>
      <c r="R71" s="1404"/>
      <c r="S71" s="1405"/>
      <c r="T71" s="139"/>
      <c r="U71" s="1064"/>
      <c r="V71" s="1064"/>
    </row>
    <row r="72" spans="1:22" ht="15.75">
      <c r="A72" s="148"/>
      <c r="B72" s="1085" t="s">
        <v>46</v>
      </c>
      <c r="C72" s="167"/>
      <c r="D72" s="168"/>
      <c r="E72" s="93"/>
      <c r="F72" s="96"/>
      <c r="G72" s="422">
        <v>0.5</v>
      </c>
      <c r="H72" s="97">
        <f t="shared" si="4"/>
        <v>15</v>
      </c>
      <c r="I72" s="224"/>
      <c r="J72" s="246"/>
      <c r="K72" s="224"/>
      <c r="L72" s="224"/>
      <c r="M72" s="1058"/>
      <c r="N72" s="446"/>
      <c r="O72" s="1313"/>
      <c r="P72" s="1314"/>
      <c r="Q72" s="98"/>
      <c r="R72" s="1313"/>
      <c r="S72" s="1314"/>
      <c r="T72" s="108"/>
      <c r="U72" s="1067"/>
      <c r="V72" s="1067"/>
    </row>
    <row r="73" spans="1:23" ht="16.5" thickBot="1">
      <c r="A73" s="526" t="s">
        <v>205</v>
      </c>
      <c r="B73" s="1113" t="s">
        <v>47</v>
      </c>
      <c r="C73" s="521">
        <v>3</v>
      </c>
      <c r="D73" s="522"/>
      <c r="E73" s="250"/>
      <c r="F73" s="523"/>
      <c r="G73" s="551">
        <v>2.5</v>
      </c>
      <c r="H73" s="251">
        <f>G73*30</f>
        <v>75</v>
      </c>
      <c r="I73" s="195">
        <f>J73+K73+L73</f>
        <v>4</v>
      </c>
      <c r="J73" s="214">
        <v>4</v>
      </c>
      <c r="K73" s="252"/>
      <c r="L73" s="252"/>
      <c r="M73" s="196">
        <f>H73-I73</f>
        <v>71</v>
      </c>
      <c r="N73" s="146"/>
      <c r="O73" s="1337"/>
      <c r="P73" s="1338"/>
      <c r="Q73" s="253" t="s">
        <v>111</v>
      </c>
      <c r="R73" s="1337"/>
      <c r="S73" s="1338"/>
      <c r="T73" s="139"/>
      <c r="U73" s="374"/>
      <c r="V73" s="374"/>
      <c r="W73" s="31">
        <v>2</v>
      </c>
    </row>
    <row r="74" spans="1:22" ht="15.75">
      <c r="A74" s="67" t="s">
        <v>133</v>
      </c>
      <c r="B74" s="1114" t="s">
        <v>25</v>
      </c>
      <c r="C74" s="217"/>
      <c r="D74" s="218"/>
      <c r="E74" s="539"/>
      <c r="F74" s="277"/>
      <c r="G74" s="403">
        <f>G75+G76</f>
        <v>7</v>
      </c>
      <c r="H74" s="537">
        <f t="shared" si="4"/>
        <v>210</v>
      </c>
      <c r="I74" s="38"/>
      <c r="J74" s="40"/>
      <c r="K74" s="38"/>
      <c r="L74" s="38"/>
      <c r="M74" s="223"/>
      <c r="N74" s="164"/>
      <c r="O74" s="1404"/>
      <c r="P74" s="1405"/>
      <c r="Q74" s="173"/>
      <c r="R74" s="1313"/>
      <c r="S74" s="1314"/>
      <c r="T74" s="256"/>
      <c r="U74" s="528"/>
      <c r="V74" s="529"/>
    </row>
    <row r="75" spans="1:22" ht="15.75">
      <c r="A75" s="148"/>
      <c r="B75" s="1082" t="s">
        <v>46</v>
      </c>
      <c r="C75" s="167"/>
      <c r="D75" s="150"/>
      <c r="E75" s="93"/>
      <c r="F75" s="96"/>
      <c r="G75" s="73">
        <v>2</v>
      </c>
      <c r="H75" s="97">
        <f t="shared" si="4"/>
        <v>60</v>
      </c>
      <c r="I75" s="179"/>
      <c r="J75" s="50"/>
      <c r="K75" s="179"/>
      <c r="L75" s="179"/>
      <c r="M75" s="1037"/>
      <c r="N75" s="98"/>
      <c r="O75" s="1313"/>
      <c r="P75" s="1314"/>
      <c r="Q75" s="446"/>
      <c r="R75" s="1313"/>
      <c r="S75" s="1314"/>
      <c r="T75" s="108"/>
      <c r="U75" s="1067"/>
      <c r="V75" s="1068"/>
    </row>
    <row r="76" spans="1:23" ht="16.5" thickBot="1">
      <c r="A76" s="154" t="s">
        <v>181</v>
      </c>
      <c r="B76" s="1077" t="s">
        <v>47</v>
      </c>
      <c r="C76" s="175">
        <v>5</v>
      </c>
      <c r="D76" s="364"/>
      <c r="E76" s="213"/>
      <c r="F76" s="520"/>
      <c r="G76" s="410">
        <v>5</v>
      </c>
      <c r="H76" s="268">
        <f t="shared" si="4"/>
        <v>150</v>
      </c>
      <c r="I76" s="269">
        <f>J76+K76+L76</f>
        <v>10</v>
      </c>
      <c r="J76" s="270">
        <v>8</v>
      </c>
      <c r="K76" s="265"/>
      <c r="L76" s="265">
        <v>2</v>
      </c>
      <c r="M76" s="271">
        <f>H76-I76</f>
        <v>140</v>
      </c>
      <c r="N76" s="102"/>
      <c r="O76" s="1337"/>
      <c r="P76" s="1338"/>
      <c r="Q76" s="103"/>
      <c r="R76" s="1337"/>
      <c r="S76" s="1338"/>
      <c r="T76" s="109" t="s">
        <v>190</v>
      </c>
      <c r="U76" s="216"/>
      <c r="V76" s="531"/>
      <c r="W76" s="31">
        <v>3</v>
      </c>
    </row>
    <row r="77" spans="1:22" ht="15.75">
      <c r="A77" s="67" t="s">
        <v>182</v>
      </c>
      <c r="B77" s="1114" t="s">
        <v>110</v>
      </c>
      <c r="C77" s="546"/>
      <c r="D77" s="539"/>
      <c r="E77" s="539"/>
      <c r="F77" s="220"/>
      <c r="G77" s="547">
        <v>4</v>
      </c>
      <c r="H77" s="537">
        <f>G77*30</f>
        <v>120</v>
      </c>
      <c r="I77" s="219"/>
      <c r="J77" s="219"/>
      <c r="K77" s="219"/>
      <c r="L77" s="219"/>
      <c r="M77" s="68"/>
      <c r="N77" s="164"/>
      <c r="O77" s="1395"/>
      <c r="P77" s="1396"/>
      <c r="Q77" s="146"/>
      <c r="R77" s="1395"/>
      <c r="S77" s="1396"/>
      <c r="T77" s="228"/>
      <c r="U77" s="1064"/>
      <c r="V77" s="1064"/>
    </row>
    <row r="78" spans="1:22" ht="15.75">
      <c r="A78" s="59"/>
      <c r="B78" s="1115" t="s">
        <v>158</v>
      </c>
      <c r="C78" s="258"/>
      <c r="D78" s="210"/>
      <c r="E78" s="210"/>
      <c r="F78" s="61"/>
      <c r="G78" s="534">
        <v>2</v>
      </c>
      <c r="H78" s="211">
        <f>G78*30</f>
        <v>60</v>
      </c>
      <c r="I78" s="210"/>
      <c r="J78" s="210"/>
      <c r="K78" s="210"/>
      <c r="L78" s="210"/>
      <c r="M78" s="61"/>
      <c r="N78" s="145"/>
      <c r="O78" s="1313"/>
      <c r="P78" s="1314"/>
      <c r="Q78" s="146"/>
      <c r="R78" s="1313"/>
      <c r="S78" s="1314"/>
      <c r="T78" s="228"/>
      <c r="U78" s="1067"/>
      <c r="V78" s="1067"/>
    </row>
    <row r="79" spans="1:22" ht="20.25" customHeight="1">
      <c r="A79" s="148"/>
      <c r="B79" s="1082" t="s">
        <v>159</v>
      </c>
      <c r="C79" s="149"/>
      <c r="D79" s="150"/>
      <c r="E79" s="93"/>
      <c r="F79" s="96"/>
      <c r="G79" s="534">
        <v>0.5</v>
      </c>
      <c r="H79" s="97">
        <f>G79*30</f>
        <v>15</v>
      </c>
      <c r="I79" s="48"/>
      <c r="J79" s="50"/>
      <c r="K79" s="48"/>
      <c r="L79" s="48"/>
      <c r="M79" s="536"/>
      <c r="N79" s="98"/>
      <c r="O79" s="1313"/>
      <c r="P79" s="1314"/>
      <c r="Q79" s="446"/>
      <c r="R79" s="1313"/>
      <c r="S79" s="1314"/>
      <c r="T79" s="108"/>
      <c r="U79" s="1067"/>
      <c r="V79" s="1067"/>
    </row>
    <row r="80" spans="1:23" ht="16.5" thickBot="1">
      <c r="A80" s="154" t="s">
        <v>183</v>
      </c>
      <c r="B80" s="1077" t="s">
        <v>73</v>
      </c>
      <c r="C80" s="175">
        <v>5</v>
      </c>
      <c r="D80" s="156"/>
      <c r="E80" s="213"/>
      <c r="F80" s="520"/>
      <c r="G80" s="535">
        <v>1.5</v>
      </c>
      <c r="H80" s="99">
        <f>G80*30</f>
        <v>45</v>
      </c>
      <c r="I80" s="100">
        <f>J80+K80+L80</f>
        <v>4</v>
      </c>
      <c r="J80" s="100">
        <v>4</v>
      </c>
      <c r="K80" s="100"/>
      <c r="L80" s="1059"/>
      <c r="M80" s="1060">
        <f>H80-I80</f>
        <v>41</v>
      </c>
      <c r="N80" s="102"/>
      <c r="O80" s="1337"/>
      <c r="P80" s="1338"/>
      <c r="Q80" s="103"/>
      <c r="R80" s="1337"/>
      <c r="S80" s="1338"/>
      <c r="T80" s="109" t="s">
        <v>111</v>
      </c>
      <c r="U80" s="216"/>
      <c r="V80" s="216"/>
      <c r="W80" s="31">
        <v>3</v>
      </c>
    </row>
    <row r="81" spans="1:22" ht="15.75">
      <c r="A81" s="67" t="s">
        <v>134</v>
      </c>
      <c r="B81" s="1114" t="s">
        <v>49</v>
      </c>
      <c r="C81" s="259"/>
      <c r="D81" s="260"/>
      <c r="E81" s="539"/>
      <c r="F81" s="261"/>
      <c r="G81" s="403">
        <f>G82+G83</f>
        <v>9</v>
      </c>
      <c r="H81" s="537">
        <f t="shared" si="4"/>
        <v>270</v>
      </c>
      <c r="I81" s="218"/>
      <c r="J81" s="222"/>
      <c r="K81" s="218"/>
      <c r="L81" s="218"/>
      <c r="M81" s="223"/>
      <c r="N81" s="164"/>
      <c r="O81" s="1313"/>
      <c r="P81" s="1314"/>
      <c r="Q81" s="173"/>
      <c r="R81" s="1395"/>
      <c r="S81" s="1396"/>
      <c r="T81" s="256"/>
      <c r="U81" s="1064"/>
      <c r="V81" s="1064"/>
    </row>
    <row r="82" spans="1:22" ht="15.75">
      <c r="A82" s="148"/>
      <c r="B82" s="1082" t="s">
        <v>46</v>
      </c>
      <c r="C82" s="70"/>
      <c r="D82" s="179"/>
      <c r="E82" s="93"/>
      <c r="F82" s="263"/>
      <c r="G82" s="264">
        <v>5</v>
      </c>
      <c r="H82" s="97">
        <f t="shared" si="4"/>
        <v>150</v>
      </c>
      <c r="I82" s="224"/>
      <c r="J82" s="225"/>
      <c r="K82" s="224"/>
      <c r="L82" s="224"/>
      <c r="M82" s="1037"/>
      <c r="N82" s="98"/>
      <c r="O82" s="1313"/>
      <c r="P82" s="1314"/>
      <c r="Q82" s="446"/>
      <c r="R82" s="1313"/>
      <c r="S82" s="1314"/>
      <c r="T82" s="108"/>
      <c r="U82" s="1067"/>
      <c r="V82" s="1067"/>
    </row>
    <row r="83" spans="1:23" ht="16.5" thickBot="1">
      <c r="A83" s="154" t="s">
        <v>135</v>
      </c>
      <c r="B83" s="1116" t="s">
        <v>47</v>
      </c>
      <c r="C83" s="65" t="s">
        <v>233</v>
      </c>
      <c r="D83" s="43"/>
      <c r="E83" s="266"/>
      <c r="F83" s="524"/>
      <c r="G83" s="267">
        <v>4</v>
      </c>
      <c r="H83" s="268">
        <f t="shared" si="4"/>
        <v>120</v>
      </c>
      <c r="I83" s="269">
        <f>J83+K83+L83</f>
        <v>10</v>
      </c>
      <c r="J83" s="270">
        <v>8</v>
      </c>
      <c r="K83" s="265"/>
      <c r="L83" s="265">
        <v>2</v>
      </c>
      <c r="M83" s="271">
        <f>H83-I83</f>
        <v>110</v>
      </c>
      <c r="N83" s="272"/>
      <c r="O83" s="1337"/>
      <c r="P83" s="1338"/>
      <c r="Q83" s="103"/>
      <c r="R83" s="1337"/>
      <c r="S83" s="1338"/>
      <c r="T83" s="109"/>
      <c r="U83" s="216" t="s">
        <v>190</v>
      </c>
      <c r="V83" s="216"/>
      <c r="W83" s="31">
        <v>3</v>
      </c>
    </row>
    <row r="84" spans="1:81" s="107" customFormat="1" ht="15.75">
      <c r="A84" s="67" t="s">
        <v>136</v>
      </c>
      <c r="B84" s="1117" t="s">
        <v>285</v>
      </c>
      <c r="C84" s="217"/>
      <c r="D84" s="218"/>
      <c r="E84" s="539"/>
      <c r="F84" s="220"/>
      <c r="G84" s="403">
        <f>SUM(G85:G86)</f>
        <v>5.5</v>
      </c>
      <c r="H84" s="537">
        <f t="shared" si="4"/>
        <v>165</v>
      </c>
      <c r="I84" s="38"/>
      <c r="J84" s="40"/>
      <c r="K84" s="38"/>
      <c r="L84" s="38"/>
      <c r="M84" s="223"/>
      <c r="N84" s="164"/>
      <c r="O84" s="1395"/>
      <c r="P84" s="1396"/>
      <c r="Q84" s="146"/>
      <c r="R84" s="1395"/>
      <c r="S84" s="1396"/>
      <c r="T84" s="228"/>
      <c r="U84" s="1064"/>
      <c r="V84" s="1064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</row>
    <row r="85" spans="1:81" s="107" customFormat="1" ht="15.75">
      <c r="A85" s="148" t="s">
        <v>137</v>
      </c>
      <c r="B85" s="1118" t="s">
        <v>47</v>
      </c>
      <c r="C85" s="70">
        <v>5</v>
      </c>
      <c r="D85" s="179"/>
      <c r="E85" s="93"/>
      <c r="F85" s="263"/>
      <c r="G85" s="407">
        <v>4.5</v>
      </c>
      <c r="H85" s="97">
        <f t="shared" si="4"/>
        <v>135</v>
      </c>
      <c r="I85" s="1057">
        <f>J85+K85+L85</f>
        <v>10</v>
      </c>
      <c r="J85" s="246">
        <v>8</v>
      </c>
      <c r="K85" s="224"/>
      <c r="L85" s="224">
        <v>2</v>
      </c>
      <c r="M85" s="273">
        <f>H85-I85</f>
        <v>125</v>
      </c>
      <c r="N85" s="98"/>
      <c r="O85" s="1313"/>
      <c r="P85" s="1314"/>
      <c r="Q85" s="446"/>
      <c r="R85" s="1313"/>
      <c r="S85" s="1314"/>
      <c r="T85" s="108" t="s">
        <v>190</v>
      </c>
      <c r="U85" s="1067"/>
      <c r="V85" s="1067"/>
      <c r="W85" s="106">
        <v>3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</row>
    <row r="86" spans="1:81" s="107" customFormat="1" ht="32.25" thickBot="1">
      <c r="A86" s="148" t="s">
        <v>184</v>
      </c>
      <c r="B86" s="1119" t="s">
        <v>286</v>
      </c>
      <c r="C86" s="65"/>
      <c r="D86" s="43"/>
      <c r="E86" s="266"/>
      <c r="F86" s="354" t="s">
        <v>233</v>
      </c>
      <c r="G86" s="267">
        <v>1</v>
      </c>
      <c r="H86" s="268">
        <f t="shared" si="4"/>
        <v>30</v>
      </c>
      <c r="I86" s="1057">
        <f>J86+K86+L86</f>
        <v>4</v>
      </c>
      <c r="J86" s="423"/>
      <c r="K86" s="265"/>
      <c r="L86" s="424" t="s">
        <v>196</v>
      </c>
      <c r="M86" s="425">
        <f>H86-I86</f>
        <v>26</v>
      </c>
      <c r="N86" s="272"/>
      <c r="O86" s="1337"/>
      <c r="P86" s="1338"/>
      <c r="Q86" s="103"/>
      <c r="R86" s="1337"/>
      <c r="S86" s="1338"/>
      <c r="T86" s="109"/>
      <c r="U86" s="216" t="s">
        <v>111</v>
      </c>
      <c r="V86" s="216"/>
      <c r="W86" s="106">
        <v>3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</row>
    <row r="87" spans="1:22" ht="15.75">
      <c r="A87" s="67" t="s">
        <v>138</v>
      </c>
      <c r="B87" s="1120" t="s">
        <v>33</v>
      </c>
      <c r="C87" s="217"/>
      <c r="D87" s="218"/>
      <c r="E87" s="539"/>
      <c r="F87" s="277"/>
      <c r="G87" s="403">
        <f>SUM(G88:G90)</f>
        <v>12</v>
      </c>
      <c r="H87" s="537">
        <f t="shared" si="4"/>
        <v>360</v>
      </c>
      <c r="I87" s="38"/>
      <c r="J87" s="40"/>
      <c r="K87" s="38"/>
      <c r="L87" s="38"/>
      <c r="M87" s="223"/>
      <c r="N87" s="164"/>
      <c r="O87" s="1395"/>
      <c r="P87" s="1396"/>
      <c r="Q87" s="146"/>
      <c r="R87" s="1395"/>
      <c r="S87" s="1396"/>
      <c r="T87" s="228"/>
      <c r="U87" s="1064"/>
      <c r="V87" s="1064"/>
    </row>
    <row r="88" spans="1:22" ht="15.75">
      <c r="A88" s="148"/>
      <c r="B88" s="1082" t="s">
        <v>46</v>
      </c>
      <c r="C88" s="70"/>
      <c r="D88" s="179"/>
      <c r="E88" s="93"/>
      <c r="F88" s="263"/>
      <c r="G88" s="264">
        <v>4.5</v>
      </c>
      <c r="H88" s="97">
        <f t="shared" si="4"/>
        <v>135</v>
      </c>
      <c r="I88" s="179"/>
      <c r="J88" s="444"/>
      <c r="K88" s="179"/>
      <c r="L88" s="179"/>
      <c r="M88" s="273"/>
      <c r="N88" s="98"/>
      <c r="O88" s="1313"/>
      <c r="P88" s="1314"/>
      <c r="Q88" s="446"/>
      <c r="R88" s="1313"/>
      <c r="S88" s="1314"/>
      <c r="T88" s="108"/>
      <c r="U88" s="1067"/>
      <c r="V88" s="1067"/>
    </row>
    <row r="89" spans="1:23" ht="15.75">
      <c r="A89" s="148" t="s">
        <v>139</v>
      </c>
      <c r="B89" s="1110" t="s">
        <v>47</v>
      </c>
      <c r="C89" s="70">
        <v>4</v>
      </c>
      <c r="D89" s="179"/>
      <c r="E89" s="93"/>
      <c r="F89" s="263"/>
      <c r="G89" s="407">
        <v>6.5</v>
      </c>
      <c r="H89" s="97">
        <f t="shared" si="4"/>
        <v>195</v>
      </c>
      <c r="I89" s="1057">
        <f>J89+K89+L89</f>
        <v>10</v>
      </c>
      <c r="J89" s="246">
        <v>8</v>
      </c>
      <c r="K89" s="224"/>
      <c r="L89" s="224">
        <v>2</v>
      </c>
      <c r="M89" s="273">
        <f>H89-I89</f>
        <v>185</v>
      </c>
      <c r="N89" s="98"/>
      <c r="O89" s="1313"/>
      <c r="P89" s="1314"/>
      <c r="Q89" s="446"/>
      <c r="R89" s="1313" t="s">
        <v>190</v>
      </c>
      <c r="S89" s="1314"/>
      <c r="T89" s="108"/>
      <c r="U89" s="1067"/>
      <c r="V89" s="1067"/>
      <c r="W89" s="31">
        <v>2</v>
      </c>
    </row>
    <row r="90" spans="1:23" ht="16.5" thickBot="1">
      <c r="A90" s="148" t="s">
        <v>185</v>
      </c>
      <c r="B90" s="1121" t="s">
        <v>40</v>
      </c>
      <c r="C90" s="275"/>
      <c r="D90" s="54"/>
      <c r="E90" s="213"/>
      <c r="F90" s="1041">
        <v>5</v>
      </c>
      <c r="G90" s="74">
        <v>1</v>
      </c>
      <c r="H90" s="99">
        <f t="shared" si="4"/>
        <v>30</v>
      </c>
      <c r="I90" s="1057">
        <f>J90+K90+L90</f>
        <v>4</v>
      </c>
      <c r="J90" s="276"/>
      <c r="K90" s="190"/>
      <c r="L90" s="215" t="s">
        <v>196</v>
      </c>
      <c r="M90" s="1061">
        <f>H90-I90</f>
        <v>26</v>
      </c>
      <c r="N90" s="102"/>
      <c r="O90" s="1337"/>
      <c r="P90" s="1338"/>
      <c r="Q90" s="103"/>
      <c r="R90" s="1337"/>
      <c r="S90" s="1338"/>
      <c r="T90" s="109" t="s">
        <v>111</v>
      </c>
      <c r="U90" s="216"/>
      <c r="V90" s="216"/>
      <c r="W90" s="31">
        <v>3</v>
      </c>
    </row>
    <row r="91" spans="1:22" ht="15.75">
      <c r="A91" s="67" t="s">
        <v>140</v>
      </c>
      <c r="B91" s="1081" t="s">
        <v>41</v>
      </c>
      <c r="C91" s="217"/>
      <c r="D91" s="218"/>
      <c r="E91" s="539"/>
      <c r="F91" s="277"/>
      <c r="G91" s="403">
        <f>G92+G93</f>
        <v>3</v>
      </c>
      <c r="H91" s="537">
        <f t="shared" si="4"/>
        <v>90</v>
      </c>
      <c r="I91" s="218"/>
      <c r="J91" s="222"/>
      <c r="K91" s="218"/>
      <c r="L91" s="218"/>
      <c r="M91" s="223"/>
      <c r="N91" s="164"/>
      <c r="O91" s="1395"/>
      <c r="P91" s="1396"/>
      <c r="Q91" s="146"/>
      <c r="R91" s="1395"/>
      <c r="S91" s="1396"/>
      <c r="T91" s="228"/>
      <c r="U91" s="1064"/>
      <c r="V91" s="1064"/>
    </row>
    <row r="92" spans="1:22" ht="15.75">
      <c r="A92" s="148"/>
      <c r="B92" s="1082" t="s">
        <v>46</v>
      </c>
      <c r="C92" s="149"/>
      <c r="D92" s="150"/>
      <c r="E92" s="93"/>
      <c r="F92" s="96"/>
      <c r="G92" s="73">
        <v>1</v>
      </c>
      <c r="H92" s="97">
        <f t="shared" si="4"/>
        <v>30</v>
      </c>
      <c r="I92" s="224"/>
      <c r="J92" s="225"/>
      <c r="K92" s="224"/>
      <c r="L92" s="224"/>
      <c r="M92" s="1037"/>
      <c r="N92" s="98"/>
      <c r="O92" s="1313"/>
      <c r="P92" s="1314"/>
      <c r="Q92" s="446"/>
      <c r="R92" s="1313"/>
      <c r="S92" s="1314"/>
      <c r="T92" s="108"/>
      <c r="U92" s="1067"/>
      <c r="V92" s="1067"/>
    </row>
    <row r="93" spans="1:23" ht="16.5" thickBot="1">
      <c r="A93" s="154" t="s">
        <v>141</v>
      </c>
      <c r="B93" s="1077" t="s">
        <v>47</v>
      </c>
      <c r="C93" s="175"/>
      <c r="D93" s="364">
        <v>1</v>
      </c>
      <c r="E93" s="213"/>
      <c r="F93" s="520"/>
      <c r="G93" s="410">
        <v>2</v>
      </c>
      <c r="H93" s="99">
        <f t="shared" si="4"/>
        <v>60</v>
      </c>
      <c r="I93" s="190">
        <v>4</v>
      </c>
      <c r="J93" s="214">
        <v>4</v>
      </c>
      <c r="K93" s="190"/>
      <c r="L93" s="190"/>
      <c r="M93" s="1043">
        <f>H93-I93</f>
        <v>56</v>
      </c>
      <c r="N93" s="102" t="s">
        <v>111</v>
      </c>
      <c r="O93" s="1337"/>
      <c r="P93" s="1338"/>
      <c r="Q93" s="103"/>
      <c r="R93" s="1313"/>
      <c r="S93" s="1314"/>
      <c r="T93" s="109"/>
      <c r="U93" s="216"/>
      <c r="V93" s="216"/>
      <c r="W93" s="31">
        <v>1</v>
      </c>
    </row>
    <row r="94" spans="1:22" ht="15.75">
      <c r="A94" s="67" t="s">
        <v>142</v>
      </c>
      <c r="B94" s="1081" t="s">
        <v>52</v>
      </c>
      <c r="C94" s="543"/>
      <c r="D94" s="545"/>
      <c r="E94" s="539"/>
      <c r="F94" s="544"/>
      <c r="G94" s="403">
        <v>3</v>
      </c>
      <c r="H94" s="537">
        <f t="shared" si="4"/>
        <v>90</v>
      </c>
      <c r="I94" s="38"/>
      <c r="J94" s="40"/>
      <c r="K94" s="38"/>
      <c r="L94" s="38"/>
      <c r="M94" s="223"/>
      <c r="N94" s="164"/>
      <c r="O94" s="1395"/>
      <c r="P94" s="1396"/>
      <c r="Q94" s="173"/>
      <c r="R94" s="1404"/>
      <c r="S94" s="1405"/>
      <c r="T94" s="256"/>
      <c r="U94" s="1064"/>
      <c r="V94" s="1064"/>
    </row>
    <row r="95" spans="1:22" ht="15.75">
      <c r="A95" s="148"/>
      <c r="B95" s="1082" t="s">
        <v>46</v>
      </c>
      <c r="C95" s="149"/>
      <c r="D95" s="150"/>
      <c r="E95" s="93"/>
      <c r="F95" s="96"/>
      <c r="G95" s="73">
        <v>1</v>
      </c>
      <c r="H95" s="97">
        <f t="shared" si="4"/>
        <v>30</v>
      </c>
      <c r="I95" s="179"/>
      <c r="J95" s="50"/>
      <c r="K95" s="179"/>
      <c r="L95" s="179"/>
      <c r="M95" s="1037"/>
      <c r="N95" s="98"/>
      <c r="O95" s="1313"/>
      <c r="P95" s="1314"/>
      <c r="Q95" s="446"/>
      <c r="R95" s="1313"/>
      <c r="S95" s="1314"/>
      <c r="T95" s="108"/>
      <c r="U95" s="1067"/>
      <c r="V95" s="1067"/>
    </row>
    <row r="96" spans="1:23" ht="16.5" thickBot="1">
      <c r="A96" s="154" t="s">
        <v>143</v>
      </c>
      <c r="B96" s="1077" t="s">
        <v>47</v>
      </c>
      <c r="C96" s="155"/>
      <c r="D96" s="364">
        <v>4</v>
      </c>
      <c r="E96" s="213"/>
      <c r="F96" s="520"/>
      <c r="G96" s="410">
        <v>2</v>
      </c>
      <c r="H96" s="99">
        <f t="shared" si="4"/>
        <v>60</v>
      </c>
      <c r="I96" s="190">
        <v>4</v>
      </c>
      <c r="J96" s="214">
        <v>4</v>
      </c>
      <c r="K96" s="190"/>
      <c r="L96" s="190"/>
      <c r="M96" s="1043">
        <f>H96-I96</f>
        <v>56</v>
      </c>
      <c r="N96" s="102"/>
      <c r="O96" s="1337"/>
      <c r="P96" s="1338"/>
      <c r="Q96" s="103"/>
      <c r="R96" s="1337" t="s">
        <v>111</v>
      </c>
      <c r="S96" s="1338"/>
      <c r="T96" s="109"/>
      <c r="U96" s="216"/>
      <c r="V96" s="216"/>
      <c r="W96" s="31">
        <v>2</v>
      </c>
    </row>
    <row r="97" spans="1:22" ht="15.75">
      <c r="A97" s="67" t="s">
        <v>144</v>
      </c>
      <c r="B97" s="1081" t="s">
        <v>30</v>
      </c>
      <c r="C97" s="543"/>
      <c r="D97" s="545"/>
      <c r="E97" s="539"/>
      <c r="F97" s="544"/>
      <c r="G97" s="403">
        <f>G98+G99</f>
        <v>4</v>
      </c>
      <c r="H97" s="537">
        <f t="shared" si="4"/>
        <v>120</v>
      </c>
      <c r="I97" s="38"/>
      <c r="J97" s="40"/>
      <c r="K97" s="38"/>
      <c r="L97" s="38"/>
      <c r="M97" s="223"/>
      <c r="N97" s="164"/>
      <c r="O97" s="1395"/>
      <c r="P97" s="1396"/>
      <c r="Q97" s="146"/>
      <c r="R97" s="1395"/>
      <c r="S97" s="1396"/>
      <c r="T97" s="228"/>
      <c r="U97" s="1064"/>
      <c r="V97" s="1064"/>
    </row>
    <row r="98" spans="1:22" ht="15.75">
      <c r="A98" s="148"/>
      <c r="B98" s="1082" t="s">
        <v>46</v>
      </c>
      <c r="C98" s="149"/>
      <c r="D98" s="150"/>
      <c r="E98" s="93"/>
      <c r="F98" s="96"/>
      <c r="G98" s="73">
        <v>1</v>
      </c>
      <c r="H98" s="97">
        <f t="shared" si="4"/>
        <v>30</v>
      </c>
      <c r="I98" s="179"/>
      <c r="J98" s="50"/>
      <c r="K98" s="179"/>
      <c r="L98" s="179"/>
      <c r="M98" s="1037"/>
      <c r="N98" s="98"/>
      <c r="O98" s="1313"/>
      <c r="P98" s="1314"/>
      <c r="Q98" s="446"/>
      <c r="R98" s="1313"/>
      <c r="S98" s="1314"/>
      <c r="T98" s="108"/>
      <c r="U98" s="1067"/>
      <c r="V98" s="1067"/>
    </row>
    <row r="99" spans="1:23" ht="16.5" thickBot="1">
      <c r="A99" s="154" t="s">
        <v>145</v>
      </c>
      <c r="B99" s="1077" t="s">
        <v>47</v>
      </c>
      <c r="C99" s="175">
        <v>3</v>
      </c>
      <c r="D99" s="156"/>
      <c r="E99" s="213"/>
      <c r="F99" s="520"/>
      <c r="G99" s="410">
        <v>3</v>
      </c>
      <c r="H99" s="99">
        <f t="shared" si="4"/>
        <v>90</v>
      </c>
      <c r="I99" s="190">
        <v>6</v>
      </c>
      <c r="J99" s="214">
        <v>4</v>
      </c>
      <c r="K99" s="190"/>
      <c r="L99" s="190">
        <v>2</v>
      </c>
      <c r="M99" s="1043">
        <f>H99-I99</f>
        <v>84</v>
      </c>
      <c r="N99" s="102"/>
      <c r="O99" s="1337"/>
      <c r="P99" s="1338"/>
      <c r="Q99" s="103" t="s">
        <v>192</v>
      </c>
      <c r="R99" s="1337"/>
      <c r="S99" s="1338"/>
      <c r="T99" s="109"/>
      <c r="U99" s="216"/>
      <c r="V99" s="216"/>
      <c r="W99" s="31">
        <v>2</v>
      </c>
    </row>
    <row r="100" spans="1:22" ht="15.75">
      <c r="A100" s="236" t="s">
        <v>146</v>
      </c>
      <c r="B100" s="1122" t="s">
        <v>269</v>
      </c>
      <c r="C100" s="237"/>
      <c r="D100" s="278"/>
      <c r="E100" s="540"/>
      <c r="F100" s="240"/>
      <c r="G100" s="541">
        <f>G101+G102</f>
        <v>4.5</v>
      </c>
      <c r="H100" s="542">
        <f t="shared" si="4"/>
        <v>135</v>
      </c>
      <c r="I100" s="241"/>
      <c r="J100" s="242"/>
      <c r="K100" s="241"/>
      <c r="L100" s="241"/>
      <c r="M100" s="243"/>
      <c r="N100" s="244"/>
      <c r="O100" s="1395"/>
      <c r="P100" s="1396"/>
      <c r="Q100" s="169"/>
      <c r="R100" s="1395"/>
      <c r="S100" s="1396"/>
      <c r="T100" s="139"/>
      <c r="U100" s="1064"/>
      <c r="V100" s="1064"/>
    </row>
    <row r="101" spans="1:22" ht="15.75">
      <c r="A101" s="148"/>
      <c r="B101" s="1085" t="s">
        <v>46</v>
      </c>
      <c r="C101" s="167"/>
      <c r="D101" s="150"/>
      <c r="E101" s="93"/>
      <c r="F101" s="96"/>
      <c r="G101" s="422">
        <v>1</v>
      </c>
      <c r="H101" s="97">
        <f t="shared" si="4"/>
        <v>30</v>
      </c>
      <c r="I101" s="224"/>
      <c r="J101" s="246"/>
      <c r="K101" s="224"/>
      <c r="L101" s="224"/>
      <c r="M101" s="1058"/>
      <c r="N101" s="446"/>
      <c r="O101" s="1313"/>
      <c r="P101" s="1314"/>
      <c r="Q101" s="98"/>
      <c r="R101" s="1313"/>
      <c r="S101" s="1314"/>
      <c r="T101" s="108"/>
      <c r="U101" s="1067"/>
      <c r="V101" s="1067"/>
    </row>
    <row r="102" spans="1:23" ht="16.5" thickBot="1">
      <c r="A102" s="526" t="s">
        <v>206</v>
      </c>
      <c r="B102" s="1113" t="s">
        <v>47</v>
      </c>
      <c r="C102" s="521">
        <v>5</v>
      </c>
      <c r="D102" s="525"/>
      <c r="E102" s="250"/>
      <c r="F102" s="523"/>
      <c r="G102" s="551">
        <v>3.5</v>
      </c>
      <c r="H102" s="251">
        <f>G102*30</f>
        <v>105</v>
      </c>
      <c r="I102" s="195">
        <f>J102+K102+L102</f>
        <v>10</v>
      </c>
      <c r="J102" s="214">
        <v>8</v>
      </c>
      <c r="K102" s="252"/>
      <c r="L102" s="252">
        <v>2</v>
      </c>
      <c r="M102" s="196">
        <f>H102-I102</f>
        <v>95</v>
      </c>
      <c r="N102" s="146"/>
      <c r="O102" s="1337"/>
      <c r="P102" s="1338"/>
      <c r="Q102" s="102"/>
      <c r="R102" s="1337"/>
      <c r="S102" s="1338"/>
      <c r="T102" s="109" t="s">
        <v>190</v>
      </c>
      <c r="U102" s="216"/>
      <c r="V102" s="216"/>
      <c r="W102" s="31">
        <v>3</v>
      </c>
    </row>
    <row r="103" spans="1:23" ht="32.25" thickBot="1">
      <c r="A103" s="67" t="s">
        <v>147</v>
      </c>
      <c r="B103" s="1123" t="s">
        <v>266</v>
      </c>
      <c r="C103" s="280" t="s">
        <v>233</v>
      </c>
      <c r="D103" s="281"/>
      <c r="E103" s="219"/>
      <c r="F103" s="68"/>
      <c r="G103" s="403">
        <v>5</v>
      </c>
      <c r="H103" s="542">
        <f t="shared" si="4"/>
        <v>150</v>
      </c>
      <c r="I103" s="1059">
        <f>J103+K103+L103</f>
        <v>8</v>
      </c>
      <c r="J103" s="270">
        <v>8</v>
      </c>
      <c r="K103" s="282"/>
      <c r="L103" s="282"/>
      <c r="M103" s="271">
        <f>H103-I103</f>
        <v>142</v>
      </c>
      <c r="N103" s="245"/>
      <c r="O103" s="1350"/>
      <c r="P103" s="1351"/>
      <c r="Q103" s="283"/>
      <c r="R103" s="1350"/>
      <c r="S103" s="1351"/>
      <c r="T103" s="233"/>
      <c r="U103" s="234" t="s">
        <v>227</v>
      </c>
      <c r="V103" s="234"/>
      <c r="W103" s="31">
        <v>3</v>
      </c>
    </row>
    <row r="104" spans="1:22" ht="15.75">
      <c r="A104" s="236" t="s">
        <v>148</v>
      </c>
      <c r="B104" s="1112" t="s">
        <v>177</v>
      </c>
      <c r="C104" s="548"/>
      <c r="D104" s="549"/>
      <c r="E104" s="540"/>
      <c r="F104" s="550"/>
      <c r="G104" s="541">
        <f>G105+G106</f>
        <v>7</v>
      </c>
      <c r="H104" s="542">
        <f>G104*30</f>
        <v>210</v>
      </c>
      <c r="I104" s="241"/>
      <c r="J104" s="242"/>
      <c r="K104" s="241"/>
      <c r="L104" s="241"/>
      <c r="M104" s="243"/>
      <c r="N104" s="244"/>
      <c r="O104" s="1395"/>
      <c r="P104" s="1396"/>
      <c r="Q104" s="169"/>
      <c r="R104" s="1395"/>
      <c r="S104" s="1396"/>
      <c r="T104" s="139"/>
      <c r="U104" s="1064"/>
      <c r="V104" s="1064"/>
    </row>
    <row r="105" spans="1:22" ht="15.75">
      <c r="A105" s="148"/>
      <c r="B105" s="1085" t="s">
        <v>46</v>
      </c>
      <c r="C105" s="284"/>
      <c r="D105" s="285"/>
      <c r="E105" s="93"/>
      <c r="F105" s="62"/>
      <c r="G105" s="422">
        <v>1</v>
      </c>
      <c r="H105" s="97">
        <f>G105*30</f>
        <v>30</v>
      </c>
      <c r="I105" s="224"/>
      <c r="J105" s="246"/>
      <c r="K105" s="224"/>
      <c r="L105" s="224"/>
      <c r="M105" s="1058"/>
      <c r="N105" s="446"/>
      <c r="O105" s="1313"/>
      <c r="P105" s="1314"/>
      <c r="Q105" s="98"/>
      <c r="R105" s="1313"/>
      <c r="S105" s="1314"/>
      <c r="T105" s="108"/>
      <c r="U105" s="1067"/>
      <c r="V105" s="1067"/>
    </row>
    <row r="106" spans="1:23" ht="16.5" thickBot="1">
      <c r="A106" s="526" t="s">
        <v>207</v>
      </c>
      <c r="B106" s="1113" t="s">
        <v>47</v>
      </c>
      <c r="C106" s="286">
        <v>3</v>
      </c>
      <c r="D106" s="287"/>
      <c r="E106" s="250"/>
      <c r="F106" s="288"/>
      <c r="G106" s="551">
        <v>6</v>
      </c>
      <c r="H106" s="251">
        <f>G106*30</f>
        <v>180</v>
      </c>
      <c r="I106" s="252">
        <v>12</v>
      </c>
      <c r="J106" s="214">
        <v>8</v>
      </c>
      <c r="K106" s="252"/>
      <c r="L106" s="252">
        <v>4</v>
      </c>
      <c r="M106" s="196">
        <f>H106-I106</f>
        <v>168</v>
      </c>
      <c r="N106" s="289"/>
      <c r="O106" s="1313"/>
      <c r="P106" s="1314"/>
      <c r="Q106" s="102" t="s">
        <v>191</v>
      </c>
      <c r="R106" s="1337"/>
      <c r="S106" s="1338"/>
      <c r="T106" s="109"/>
      <c r="U106" s="216"/>
      <c r="V106" s="216"/>
      <c r="W106" s="31">
        <v>2</v>
      </c>
    </row>
    <row r="107" spans="1:23" ht="16.5" thickBot="1">
      <c r="A107" s="1247" t="s">
        <v>149</v>
      </c>
      <c r="B107" s="1248"/>
      <c r="C107" s="1248"/>
      <c r="D107" s="1248"/>
      <c r="E107" s="1248"/>
      <c r="F107" s="1249"/>
      <c r="G107" s="290">
        <f>G53+G59+G60+G64+G67+G68+G71+G74+G77+G81+G84+G87+G91+G94+G97+G100+G103+G104</f>
        <v>98</v>
      </c>
      <c r="H107" s="290">
        <f>G107*30</f>
        <v>2940</v>
      </c>
      <c r="I107" s="138"/>
      <c r="J107" s="138"/>
      <c r="K107" s="138"/>
      <c r="L107" s="138"/>
      <c r="M107" s="292"/>
      <c r="N107" s="198"/>
      <c r="O107" s="1406"/>
      <c r="P107" s="1407"/>
      <c r="Q107" s="198"/>
      <c r="R107" s="1350"/>
      <c r="S107" s="1351"/>
      <c r="T107" s="293"/>
      <c r="U107" s="294"/>
      <c r="V107" s="294"/>
      <c r="W107" s="31">
        <f>30*G107</f>
        <v>2940</v>
      </c>
    </row>
    <row r="108" spans="1:23" ht="19.5" customHeight="1" thickBot="1">
      <c r="A108" s="1348" t="s">
        <v>56</v>
      </c>
      <c r="B108" s="1349"/>
      <c r="C108" s="126"/>
      <c r="D108" s="126"/>
      <c r="E108" s="126"/>
      <c r="F108" s="127"/>
      <c r="G108" s="295" t="e">
        <f>G54+G61+G65+G69+G72+G75+G78+G79+G82+#REF!+G88+G92+G95+G98+G101+G105</f>
        <v>#REF!</v>
      </c>
      <c r="H108" s="552" t="e">
        <f>G108*30</f>
        <v>#REF!</v>
      </c>
      <c r="I108" s="203"/>
      <c r="J108" s="203"/>
      <c r="K108" s="203"/>
      <c r="L108" s="203"/>
      <c r="M108" s="204"/>
      <c r="N108" s="1046"/>
      <c r="O108" s="1413"/>
      <c r="P108" s="1414"/>
      <c r="Q108" s="1046"/>
      <c r="R108" s="1415"/>
      <c r="S108" s="1416"/>
      <c r="T108" s="396"/>
      <c r="U108" s="1047"/>
      <c r="V108" s="1047"/>
      <c r="W108" s="31" t="e">
        <f>30*G108</f>
        <v>#REF!</v>
      </c>
    </row>
    <row r="109" spans="1:23" ht="16.5" thickBot="1">
      <c r="A109" s="1287" t="s">
        <v>47</v>
      </c>
      <c r="B109" s="1288"/>
      <c r="C109" s="205"/>
      <c r="D109" s="134"/>
      <c r="E109" s="134"/>
      <c r="F109" s="206"/>
      <c r="G109" s="512">
        <f>G55+G56+G59+G62+G63+G66+G67+G70+G73+G76+G80+G83+G85+G86+G89+G90+G93+G96+G99+G102+G103+G106</f>
        <v>72.5</v>
      </c>
      <c r="H109" s="553">
        <f>H106+H103+H102+H99+H96+H93+H90+H89+H86+H85+H83+H80+H76+H73+H70+H67+H66+H63+H62+H59+H56+H55</f>
        <v>2175</v>
      </c>
      <c r="I109" s="554">
        <f>I55+I56+I59+I62+I63+I66+I67+I70+I73+I76+I80+I83+I85+I86+I89+I90+I93+I96+I99+I102+I103+I106</f>
        <v>144</v>
      </c>
      <c r="J109" s="554">
        <f>J55+J56+J59+J62+J63+J66+J67+J70+J73+J76+J80+J83+J85+J86+J89+J90+J93+J96+J99+J102+J103+J106</f>
        <v>108</v>
      </c>
      <c r="K109" s="554">
        <f>K55+K56+K59+K62+K63+K66+K67+K70+K73+K76+K80+K83+K85+K86+K89+K90+K93+K96+K99+K102+K103+K106</f>
        <v>0</v>
      </c>
      <c r="L109" s="554">
        <f>L55+L56+L59+L62+L63+L66+L67+L70+L73+L76+L80+L83+L85+L86+L89+L90+L93+L96+L99+L102+L103+L106</f>
        <v>36</v>
      </c>
      <c r="M109" s="554">
        <f>M55+M56+M59+M62+M63+M66+M67+M70+M73+M76+M80+M83+M85+M86+M89+M90+M93+M96+M99+M102+M103+M106</f>
        <v>2031</v>
      </c>
      <c r="N109" s="1056" t="s">
        <v>111</v>
      </c>
      <c r="O109" s="1419" t="s">
        <v>190</v>
      </c>
      <c r="P109" s="1420"/>
      <c r="Q109" s="1056" t="s">
        <v>197</v>
      </c>
      <c r="R109" s="1419" t="s">
        <v>198</v>
      </c>
      <c r="S109" s="1420"/>
      <c r="T109" s="556" t="s">
        <v>228</v>
      </c>
      <c r="U109" s="556" t="s">
        <v>198</v>
      </c>
      <c r="V109" s="1056"/>
      <c r="W109" s="31">
        <f>30*G109</f>
        <v>2175</v>
      </c>
    </row>
    <row r="110" spans="1:22" ht="4.5" customHeight="1" thickBot="1">
      <c r="A110" s="208"/>
      <c r="B110" s="31"/>
      <c r="C110" s="31"/>
      <c r="D110" s="31"/>
      <c r="E110" s="31"/>
      <c r="F110" s="31"/>
      <c r="N110" s="31"/>
      <c r="O110" s="31"/>
      <c r="P110" s="31"/>
      <c r="Q110" s="31"/>
      <c r="R110" s="31"/>
      <c r="S110" s="31"/>
      <c r="T110" s="31"/>
      <c r="U110" s="31"/>
      <c r="V110" s="209"/>
    </row>
    <row r="111" spans="1:22" ht="16.5" thickBot="1">
      <c r="A111" s="1281" t="s">
        <v>202</v>
      </c>
      <c r="B111" s="1417"/>
      <c r="C111" s="1417"/>
      <c r="D111" s="1417"/>
      <c r="E111" s="1417"/>
      <c r="F111" s="1417"/>
      <c r="G111" s="1417"/>
      <c r="H111" s="1417"/>
      <c r="I111" s="1417"/>
      <c r="J111" s="1417"/>
      <c r="K111" s="1417"/>
      <c r="L111" s="1417"/>
      <c r="M111" s="1417"/>
      <c r="N111" s="1417"/>
      <c r="O111" s="1417"/>
      <c r="P111" s="1417"/>
      <c r="Q111" s="1417"/>
      <c r="R111" s="1417"/>
      <c r="S111" s="1417"/>
      <c r="T111" s="1417"/>
      <c r="U111" s="1417"/>
      <c r="V111" s="1418"/>
    </row>
    <row r="112" spans="1:22" ht="16.5" hidden="1" thickBot="1">
      <c r="A112" s="1306" t="s">
        <v>203</v>
      </c>
      <c r="B112" s="1307"/>
      <c r="C112" s="1307"/>
      <c r="D112" s="1307"/>
      <c r="E112" s="1307"/>
      <c r="F112" s="1307"/>
      <c r="G112" s="1307"/>
      <c r="H112" s="1307"/>
      <c r="I112" s="1307"/>
      <c r="J112" s="1307"/>
      <c r="K112" s="1307"/>
      <c r="L112" s="1307"/>
      <c r="M112" s="1307"/>
      <c r="N112" s="1307"/>
      <c r="O112" s="1307"/>
      <c r="P112" s="1307"/>
      <c r="Q112" s="1307"/>
      <c r="R112" s="1307"/>
      <c r="S112" s="1307"/>
      <c r="T112" s="1307"/>
      <c r="U112" s="1307"/>
      <c r="V112" s="1308"/>
    </row>
    <row r="113" spans="1:22" ht="16.5" hidden="1" thickBot="1">
      <c r="A113" s="1346"/>
      <c r="B113" s="1347"/>
      <c r="C113" s="1045"/>
      <c r="D113" s="297"/>
      <c r="E113" s="297"/>
      <c r="F113" s="61"/>
      <c r="G113" s="298"/>
      <c r="H113" s="60"/>
      <c r="I113" s="299"/>
      <c r="J113" s="299"/>
      <c r="K113" s="299"/>
      <c r="L113" s="299"/>
      <c r="M113" s="300"/>
      <c r="N113" s="301"/>
      <c r="O113" s="1311"/>
      <c r="P113" s="1312"/>
      <c r="Q113" s="301"/>
      <c r="R113" s="1311"/>
      <c r="S113" s="1312"/>
      <c r="T113" s="301"/>
      <c r="U113" s="114"/>
      <c r="V113" s="114"/>
    </row>
    <row r="114" spans="1:22" ht="16.5" hidden="1" thickBot="1">
      <c r="A114" s="178"/>
      <c r="B114" s="1124"/>
      <c r="C114" s="165"/>
      <c r="D114" s="183"/>
      <c r="E114" s="183"/>
      <c r="F114" s="62"/>
      <c r="G114" s="264"/>
      <c r="H114" s="70"/>
      <c r="I114" s="1057"/>
      <c r="J114" s="1057"/>
      <c r="K114" s="1057"/>
      <c r="L114" s="1057"/>
      <c r="M114" s="1058"/>
      <c r="N114" s="302"/>
      <c r="O114" s="1313"/>
      <c r="P114" s="1314"/>
      <c r="Q114" s="302"/>
      <c r="R114" s="1313"/>
      <c r="S114" s="1314"/>
      <c r="T114" s="302"/>
      <c r="U114" s="153"/>
      <c r="V114" s="153"/>
    </row>
    <row r="115" spans="1:22" ht="16.5" hidden="1" thickBot="1">
      <c r="A115" s="178"/>
      <c r="B115" s="1124"/>
      <c r="C115" s="165"/>
      <c r="D115" s="183"/>
      <c r="E115" s="183"/>
      <c r="F115" s="62"/>
      <c r="G115" s="264"/>
      <c r="H115" s="70"/>
      <c r="I115" s="1057"/>
      <c r="J115" s="1057"/>
      <c r="K115" s="1057"/>
      <c r="L115" s="1057"/>
      <c r="M115" s="1058"/>
      <c r="N115" s="302"/>
      <c r="O115" s="1313"/>
      <c r="P115" s="1314"/>
      <c r="Q115" s="302"/>
      <c r="R115" s="1313"/>
      <c r="S115" s="1314"/>
      <c r="T115" s="302"/>
      <c r="U115" s="153"/>
      <c r="V115" s="153"/>
    </row>
    <row r="116" spans="1:22" ht="16.5" hidden="1" thickBot="1">
      <c r="A116" s="178"/>
      <c r="B116" s="1124"/>
      <c r="C116" s="165"/>
      <c r="D116" s="183"/>
      <c r="E116" s="183"/>
      <c r="F116" s="62"/>
      <c r="G116" s="264"/>
      <c r="H116" s="70"/>
      <c r="I116" s="1057"/>
      <c r="J116" s="1057"/>
      <c r="K116" s="1057"/>
      <c r="L116" s="1057"/>
      <c r="M116" s="1058"/>
      <c r="N116" s="302"/>
      <c r="O116" s="1313"/>
      <c r="P116" s="1314"/>
      <c r="Q116" s="302"/>
      <c r="R116" s="1313"/>
      <c r="S116" s="1314"/>
      <c r="T116" s="302"/>
      <c r="U116" s="153"/>
      <c r="V116" s="153"/>
    </row>
    <row r="117" spans="1:22" ht="16.5" hidden="1" thickBot="1">
      <c r="A117" s="178"/>
      <c r="B117" s="1125"/>
      <c r="C117" s="303"/>
      <c r="D117" s="304"/>
      <c r="E117" s="304"/>
      <c r="F117" s="66"/>
      <c r="G117" s="305"/>
      <c r="H117" s="65"/>
      <c r="I117" s="269"/>
      <c r="J117" s="269"/>
      <c r="K117" s="269"/>
      <c r="L117" s="269"/>
      <c r="M117" s="306"/>
      <c r="N117" s="307"/>
      <c r="O117" s="1337"/>
      <c r="P117" s="1338"/>
      <c r="Q117" s="308"/>
      <c r="R117" s="1337"/>
      <c r="S117" s="1338"/>
      <c r="T117" s="308"/>
      <c r="U117" s="159"/>
      <c r="V117" s="159"/>
    </row>
    <row r="118" spans="1:22" ht="16.5" hidden="1" thickBot="1">
      <c r="A118" s="1297"/>
      <c r="B118" s="1299"/>
      <c r="C118" s="1299"/>
      <c r="D118" s="1299"/>
      <c r="E118" s="1299"/>
      <c r="F118" s="1298"/>
      <c r="G118" s="290"/>
      <c r="H118" s="291"/>
      <c r="I118" s="138"/>
      <c r="J118" s="138"/>
      <c r="K118" s="138"/>
      <c r="L118" s="138"/>
      <c r="M118" s="292"/>
      <c r="N118" s="309"/>
      <c r="O118" s="1350"/>
      <c r="P118" s="1351"/>
      <c r="Q118" s="309"/>
      <c r="R118" s="1350"/>
      <c r="S118" s="1351"/>
      <c r="T118" s="309"/>
      <c r="U118" s="310"/>
      <c r="V118" s="310"/>
    </row>
    <row r="119" spans="1:22" ht="16.5" hidden="1" thickBot="1">
      <c r="A119" s="1348"/>
      <c r="B119" s="1349"/>
      <c r="C119" s="126"/>
      <c r="D119" s="126"/>
      <c r="E119" s="126"/>
      <c r="F119" s="127"/>
      <c r="G119" s="295"/>
      <c r="H119" s="296"/>
      <c r="I119" s="203"/>
      <c r="J119" s="203"/>
      <c r="K119" s="203"/>
      <c r="L119" s="203"/>
      <c r="M119" s="204"/>
      <c r="N119" s="311"/>
      <c r="O119" s="1341"/>
      <c r="P119" s="1342"/>
      <c r="Q119" s="311"/>
      <c r="R119" s="1341"/>
      <c r="S119" s="1342"/>
      <c r="T119" s="309"/>
      <c r="U119" s="115"/>
      <c r="V119" s="115"/>
    </row>
    <row r="120" spans="1:22" ht="15" customHeight="1" hidden="1" thickBot="1">
      <c r="A120" s="1287"/>
      <c r="B120" s="1288"/>
      <c r="C120" s="205"/>
      <c r="D120" s="134"/>
      <c r="E120" s="134"/>
      <c r="F120" s="137"/>
      <c r="G120" s="312"/>
      <c r="H120" s="313"/>
      <c r="I120" s="138"/>
      <c r="J120" s="138"/>
      <c r="K120" s="138"/>
      <c r="L120" s="138"/>
      <c r="M120" s="292"/>
      <c r="N120" s="309"/>
      <c r="O120" s="1339"/>
      <c r="P120" s="1340"/>
      <c r="Q120" s="309"/>
      <c r="R120" s="1339"/>
      <c r="S120" s="1340"/>
      <c r="T120" s="314"/>
      <c r="U120" s="114"/>
      <c r="V120" s="114"/>
    </row>
    <row r="121" spans="1:22" ht="16.5" thickBot="1">
      <c r="A121" s="1306" t="s">
        <v>204</v>
      </c>
      <c r="B121" s="1307"/>
      <c r="C121" s="1307"/>
      <c r="D121" s="1307"/>
      <c r="E121" s="1307"/>
      <c r="F121" s="1307"/>
      <c r="G121" s="1307"/>
      <c r="H121" s="1307"/>
      <c r="I121" s="1307"/>
      <c r="J121" s="1307"/>
      <c r="K121" s="1307"/>
      <c r="L121" s="1307"/>
      <c r="M121" s="1307"/>
      <c r="N121" s="1307"/>
      <c r="O121" s="1307"/>
      <c r="P121" s="1307"/>
      <c r="Q121" s="1307"/>
      <c r="R121" s="1307"/>
      <c r="S121" s="1307"/>
      <c r="T121" s="1307"/>
      <c r="U121" s="1329"/>
      <c r="V121" s="1330"/>
    </row>
    <row r="122" spans="1:81" s="6" customFormat="1" ht="15.75">
      <c r="A122" s="315" t="s">
        <v>186</v>
      </c>
      <c r="B122" s="1078" t="s">
        <v>35</v>
      </c>
      <c r="C122" s="60"/>
      <c r="D122" s="48"/>
      <c r="E122" s="210"/>
      <c r="F122" s="144"/>
      <c r="G122" s="316">
        <f>G123+G124</f>
        <v>4</v>
      </c>
      <c r="H122" s="317">
        <f aca="true" t="shared" si="5" ref="H122:H129">G122*30</f>
        <v>120</v>
      </c>
      <c r="I122" s="210"/>
      <c r="J122" s="50"/>
      <c r="K122" s="48"/>
      <c r="L122" s="48"/>
      <c r="M122" s="300"/>
      <c r="N122" s="145"/>
      <c r="O122" s="1311"/>
      <c r="P122" s="1312"/>
      <c r="Q122" s="146"/>
      <c r="R122" s="1311"/>
      <c r="S122" s="1312"/>
      <c r="T122" s="228"/>
      <c r="U122" s="299"/>
      <c r="V122" s="299"/>
      <c r="W122" s="1031"/>
      <c r="X122" s="1036" t="s">
        <v>256</v>
      </c>
      <c r="Y122" s="376"/>
      <c r="Z122" s="10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</row>
    <row r="123" spans="1:81" s="6" customFormat="1" ht="15.75">
      <c r="A123" s="148"/>
      <c r="B123" s="1082" t="s">
        <v>46</v>
      </c>
      <c r="C123" s="149"/>
      <c r="D123" s="150"/>
      <c r="E123" s="150"/>
      <c r="F123" s="152"/>
      <c r="G123" s="73">
        <v>1.5</v>
      </c>
      <c r="H123" s="318">
        <f t="shared" si="5"/>
        <v>45</v>
      </c>
      <c r="I123" s="1038"/>
      <c r="J123" s="444"/>
      <c r="K123" s="179"/>
      <c r="L123" s="179"/>
      <c r="M123" s="75"/>
      <c r="N123" s="98"/>
      <c r="O123" s="1313"/>
      <c r="P123" s="1314"/>
      <c r="Q123" s="446"/>
      <c r="R123" s="1313"/>
      <c r="S123" s="1314"/>
      <c r="T123" s="108"/>
      <c r="U123" s="1067"/>
      <c r="V123" s="1067"/>
      <c r="W123" s="1031"/>
      <c r="X123" s="1036" t="s">
        <v>257</v>
      </c>
      <c r="Y123" s="376">
        <f>G124</f>
        <v>2.5</v>
      </c>
      <c r="Z123" s="10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</row>
    <row r="124" spans="1:81" s="6" customFormat="1" ht="16.5" thickBot="1">
      <c r="A124" s="229" t="s">
        <v>187</v>
      </c>
      <c r="B124" s="1077" t="s">
        <v>47</v>
      </c>
      <c r="C124" s="230"/>
      <c r="D124" s="235">
        <v>3</v>
      </c>
      <c r="E124" s="231"/>
      <c r="F124" s="158"/>
      <c r="G124" s="410">
        <v>2.5</v>
      </c>
      <c r="H124" s="319">
        <f t="shared" si="5"/>
        <v>75</v>
      </c>
      <c r="I124" s="1040">
        <v>4</v>
      </c>
      <c r="J124" s="57">
        <v>4</v>
      </c>
      <c r="K124" s="54"/>
      <c r="L124" s="54"/>
      <c r="M124" s="320">
        <f>H124-I124</f>
        <v>71</v>
      </c>
      <c r="N124" s="102"/>
      <c r="O124" s="1337"/>
      <c r="P124" s="1338"/>
      <c r="Q124" s="103" t="s">
        <v>111</v>
      </c>
      <c r="R124" s="1337"/>
      <c r="S124" s="1338"/>
      <c r="T124" s="109"/>
      <c r="U124" s="216"/>
      <c r="V124" s="216"/>
      <c r="W124" s="1031"/>
      <c r="X124" s="1036" t="s">
        <v>258</v>
      </c>
      <c r="Y124" s="376">
        <f>G127</f>
        <v>3</v>
      </c>
      <c r="Z124" s="10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</row>
    <row r="125" spans="1:81" s="6" customFormat="1" ht="15.75">
      <c r="A125" s="170" t="s">
        <v>106</v>
      </c>
      <c r="B125" s="1075" t="s">
        <v>53</v>
      </c>
      <c r="C125" s="160"/>
      <c r="D125" s="182"/>
      <c r="E125" s="161"/>
      <c r="F125" s="163"/>
      <c r="G125" s="72">
        <v>4.5</v>
      </c>
      <c r="H125" s="321">
        <f t="shared" si="5"/>
        <v>135</v>
      </c>
      <c r="I125" s="322"/>
      <c r="J125" s="40"/>
      <c r="K125" s="38"/>
      <c r="L125" s="38"/>
      <c r="M125" s="94"/>
      <c r="N125" s="164"/>
      <c r="O125" s="1395"/>
      <c r="P125" s="1396"/>
      <c r="Q125" s="173"/>
      <c r="R125" s="1313"/>
      <c r="S125" s="1314"/>
      <c r="T125" s="256"/>
      <c r="U125" s="1064"/>
      <c r="V125" s="1064"/>
      <c r="W125" s="1031"/>
      <c r="X125" s="1036"/>
      <c r="Y125" s="376">
        <f>SUM(Y122:Y124)</f>
        <v>5.5</v>
      </c>
      <c r="Z125" s="10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</row>
    <row r="126" spans="1:81" s="6" customFormat="1" ht="15.75">
      <c r="A126" s="148"/>
      <c r="B126" s="1082" t="s">
        <v>46</v>
      </c>
      <c r="C126" s="149"/>
      <c r="D126" s="150"/>
      <c r="E126" s="150"/>
      <c r="F126" s="152"/>
      <c r="G126" s="73">
        <v>1.5</v>
      </c>
      <c r="H126" s="318">
        <f t="shared" si="5"/>
        <v>45</v>
      </c>
      <c r="I126" s="1038"/>
      <c r="J126" s="444"/>
      <c r="K126" s="179"/>
      <c r="L126" s="179"/>
      <c r="M126" s="75"/>
      <c r="N126" s="98"/>
      <c r="O126" s="1313"/>
      <c r="P126" s="1314"/>
      <c r="Q126" s="446"/>
      <c r="R126" s="1313"/>
      <c r="S126" s="1314"/>
      <c r="T126" s="108"/>
      <c r="U126" s="1067"/>
      <c r="V126" s="1067"/>
      <c r="W126" s="1031"/>
      <c r="X126" s="1031"/>
      <c r="Y126" s="1031"/>
      <c r="Z126" s="10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</row>
    <row r="127" spans="1:81" s="6" customFormat="1" ht="16.5" thickBot="1">
      <c r="A127" s="229" t="s">
        <v>162</v>
      </c>
      <c r="B127" s="1077" t="s">
        <v>47</v>
      </c>
      <c r="C127" s="230"/>
      <c r="D127" s="235" t="s">
        <v>233</v>
      </c>
      <c r="E127" s="231"/>
      <c r="F127" s="158"/>
      <c r="G127" s="410">
        <v>3</v>
      </c>
      <c r="H127" s="319">
        <f t="shared" si="5"/>
        <v>90</v>
      </c>
      <c r="I127" s="1040">
        <v>4</v>
      </c>
      <c r="J127" s="57">
        <v>4</v>
      </c>
      <c r="K127" s="54"/>
      <c r="L127" s="54"/>
      <c r="M127" s="320">
        <f>H127-I127</f>
        <v>86</v>
      </c>
      <c r="N127" s="102"/>
      <c r="O127" s="1337"/>
      <c r="P127" s="1338"/>
      <c r="Q127" s="103"/>
      <c r="R127" s="1337"/>
      <c r="S127" s="1338"/>
      <c r="T127" s="109"/>
      <c r="U127" s="216" t="s">
        <v>111</v>
      </c>
      <c r="V127" s="216"/>
      <c r="W127" s="1031"/>
      <c r="X127" s="1031"/>
      <c r="Y127" s="1031"/>
      <c r="Z127" s="10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</row>
    <row r="128" spans="1:22" ht="16.5" thickBot="1">
      <c r="A128" s="1297" t="s">
        <v>109</v>
      </c>
      <c r="B128" s="1299"/>
      <c r="C128" s="1299"/>
      <c r="D128" s="1299"/>
      <c r="E128" s="1299"/>
      <c r="F128" s="1299"/>
      <c r="G128" s="290">
        <f>G122+G125</f>
        <v>8.5</v>
      </c>
      <c r="H128" s="291">
        <f t="shared" si="5"/>
        <v>255</v>
      </c>
      <c r="I128" s="323"/>
      <c r="J128" s="323"/>
      <c r="K128" s="323"/>
      <c r="L128" s="323"/>
      <c r="M128" s="324"/>
      <c r="N128" s="309"/>
      <c r="O128" s="1339"/>
      <c r="P128" s="1340"/>
      <c r="Q128" s="309"/>
      <c r="R128" s="1339"/>
      <c r="S128" s="1340"/>
      <c r="T128" s="382"/>
      <c r="U128" s="138"/>
      <c r="V128" s="138"/>
    </row>
    <row r="129" spans="1:22" ht="16.5" thickBot="1">
      <c r="A129" s="1348" t="s">
        <v>56</v>
      </c>
      <c r="B129" s="1349"/>
      <c r="C129" s="126"/>
      <c r="D129" s="126"/>
      <c r="E129" s="126"/>
      <c r="F129" s="200"/>
      <c r="G129" s="201">
        <f>G123+G126</f>
        <v>3</v>
      </c>
      <c r="H129" s="296">
        <f t="shared" si="5"/>
        <v>90</v>
      </c>
      <c r="I129" s="203"/>
      <c r="J129" s="203"/>
      <c r="K129" s="203"/>
      <c r="L129" s="203"/>
      <c r="M129" s="204"/>
      <c r="N129" s="311"/>
      <c r="O129" s="1341"/>
      <c r="P129" s="1342"/>
      <c r="Q129" s="311"/>
      <c r="R129" s="1341"/>
      <c r="S129" s="1342"/>
      <c r="T129" s="382"/>
      <c r="U129" s="138"/>
      <c r="V129" s="138"/>
    </row>
    <row r="130" spans="1:22" ht="15" customHeight="1" thickBot="1">
      <c r="A130" s="1287" t="s">
        <v>47</v>
      </c>
      <c r="B130" s="1288"/>
      <c r="C130" s="205"/>
      <c r="D130" s="134"/>
      <c r="E130" s="134"/>
      <c r="F130" s="206"/>
      <c r="G130" s="512">
        <f>G124+G127</f>
        <v>5.5</v>
      </c>
      <c r="H130" s="513">
        <f aca="true" t="shared" si="6" ref="H130:M130">+H124+H127</f>
        <v>165</v>
      </c>
      <c r="I130" s="513">
        <f t="shared" si="6"/>
        <v>8</v>
      </c>
      <c r="J130" s="513">
        <f t="shared" si="6"/>
        <v>8</v>
      </c>
      <c r="K130" s="513">
        <f t="shared" si="6"/>
        <v>0</v>
      </c>
      <c r="L130" s="513">
        <f t="shared" si="6"/>
        <v>0</v>
      </c>
      <c r="M130" s="513">
        <f t="shared" si="6"/>
        <v>157</v>
      </c>
      <c r="N130" s="486"/>
      <c r="O130" s="1343"/>
      <c r="P130" s="1344"/>
      <c r="Q130" s="557" t="s">
        <v>111</v>
      </c>
      <c r="R130" s="1345"/>
      <c r="S130" s="1344"/>
      <c r="T130" s="561"/>
      <c r="U130" s="486" t="s">
        <v>111</v>
      </c>
      <c r="V130" s="1044"/>
    </row>
    <row r="131" spans="1:81" s="6" customFormat="1" ht="6.75" customHeight="1">
      <c r="A131" s="558"/>
      <c r="B131" s="1126"/>
      <c r="C131" s="232"/>
      <c r="D131" s="359"/>
      <c r="E131" s="232"/>
      <c r="F131" s="31"/>
      <c r="G131" s="559"/>
      <c r="H131" s="560"/>
      <c r="I131" s="31"/>
      <c r="J131" s="31"/>
      <c r="K131" s="31"/>
      <c r="L131" s="31"/>
      <c r="M131" s="31"/>
      <c r="N131" s="232"/>
      <c r="O131" s="232"/>
      <c r="P131" s="232"/>
      <c r="Q131" s="232"/>
      <c r="R131" s="232"/>
      <c r="S131" s="232"/>
      <c r="T131" s="232"/>
      <c r="U131" s="232"/>
      <c r="V131" s="232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</row>
    <row r="132" spans="1:22" ht="16.5" thickBot="1">
      <c r="A132" s="1294" t="s">
        <v>163</v>
      </c>
      <c r="B132" s="1295"/>
      <c r="C132" s="1295"/>
      <c r="D132" s="1295"/>
      <c r="E132" s="1295"/>
      <c r="F132" s="1295"/>
      <c r="G132" s="1295"/>
      <c r="H132" s="1295"/>
      <c r="I132" s="1295"/>
      <c r="J132" s="1295"/>
      <c r="K132" s="1295"/>
      <c r="L132" s="1295"/>
      <c r="M132" s="1295"/>
      <c r="N132" s="1295"/>
      <c r="O132" s="1295"/>
      <c r="P132" s="1295"/>
      <c r="Q132" s="1295"/>
      <c r="R132" s="1295"/>
      <c r="S132" s="1295"/>
      <c r="T132" s="1295"/>
      <c r="U132" s="1295"/>
      <c r="V132" s="1296"/>
    </row>
    <row r="133" spans="1:81" s="107" customFormat="1" ht="15.75">
      <c r="A133" s="170" t="s">
        <v>150</v>
      </c>
      <c r="B133" s="1127" t="s">
        <v>37</v>
      </c>
      <c r="C133" s="259"/>
      <c r="D133" s="260"/>
      <c r="E133" s="538"/>
      <c r="F133" s="328"/>
      <c r="G133" s="72">
        <v>4</v>
      </c>
      <c r="H133" s="321">
        <f aca="true" t="shared" si="7" ref="H133:H144">G133*30</f>
        <v>120</v>
      </c>
      <c r="I133" s="239"/>
      <c r="J133" s="242"/>
      <c r="K133" s="241"/>
      <c r="L133" s="241"/>
      <c r="M133" s="419"/>
      <c r="N133" s="245"/>
      <c r="O133" s="1429"/>
      <c r="P133" s="1430"/>
      <c r="Q133" s="569"/>
      <c r="R133" s="1429"/>
      <c r="S133" s="1430"/>
      <c r="T133" s="570"/>
      <c r="U133" s="532"/>
      <c r="V133" s="533"/>
      <c r="W133" s="106"/>
      <c r="X133" s="1036" t="s">
        <v>256</v>
      </c>
      <c r="Y133" s="376">
        <f>SUMIF(W$133:W$144,1,G$133:G$144)</f>
        <v>0</v>
      </c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</row>
    <row r="134" spans="1:81" s="107" customFormat="1" ht="15.75">
      <c r="A134" s="315"/>
      <c r="B134" s="1082" t="s">
        <v>46</v>
      </c>
      <c r="C134" s="426"/>
      <c r="D134" s="427"/>
      <c r="E134" s="428"/>
      <c r="F134" s="429"/>
      <c r="G134" s="316">
        <v>1.5</v>
      </c>
      <c r="H134" s="317">
        <f t="shared" si="7"/>
        <v>45</v>
      </c>
      <c r="I134" s="93"/>
      <c r="J134" s="246"/>
      <c r="K134" s="224"/>
      <c r="L134" s="224"/>
      <c r="M134" s="273"/>
      <c r="N134" s="98"/>
      <c r="O134" s="1421"/>
      <c r="P134" s="1422"/>
      <c r="Q134" s="98"/>
      <c r="R134" s="1421"/>
      <c r="S134" s="1422"/>
      <c r="T134" s="98"/>
      <c r="U134" s="1067"/>
      <c r="V134" s="1068"/>
      <c r="W134" s="106"/>
      <c r="X134" s="1036" t="s">
        <v>257</v>
      </c>
      <c r="Y134" s="376">
        <f>SUMIF(W$133:W$144,2,G$133:G$144)</f>
        <v>5</v>
      </c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</row>
    <row r="135" spans="1:81" s="107" customFormat="1" ht="16.5" thickBot="1">
      <c r="A135" s="566" t="s">
        <v>246</v>
      </c>
      <c r="B135" s="1077" t="s">
        <v>47</v>
      </c>
      <c r="C135" s="248"/>
      <c r="D135" s="249">
        <v>3</v>
      </c>
      <c r="E135" s="279"/>
      <c r="F135" s="567"/>
      <c r="G135" s="430">
        <v>2.5</v>
      </c>
      <c r="H135" s="568">
        <f t="shared" si="7"/>
        <v>75</v>
      </c>
      <c r="I135" s="213">
        <v>4</v>
      </c>
      <c r="J135" s="276">
        <v>4</v>
      </c>
      <c r="K135" s="190"/>
      <c r="L135" s="190"/>
      <c r="M135" s="1061">
        <f>H135-I135</f>
        <v>71</v>
      </c>
      <c r="N135" s="102"/>
      <c r="O135" s="1423"/>
      <c r="P135" s="1424"/>
      <c r="Q135" s="253" t="s">
        <v>111</v>
      </c>
      <c r="R135" s="1423"/>
      <c r="S135" s="1424"/>
      <c r="T135" s="102"/>
      <c r="U135" s="216"/>
      <c r="V135" s="531"/>
      <c r="W135" s="106">
        <v>2</v>
      </c>
      <c r="X135" s="1036" t="s">
        <v>258</v>
      </c>
      <c r="Y135" s="376">
        <f>SUMIF(W$133:W$144,3,G$133:G$144)</f>
        <v>5.5</v>
      </c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</row>
    <row r="136" spans="1:25" ht="15.75">
      <c r="A136" s="315" t="s">
        <v>151</v>
      </c>
      <c r="B136" s="1128" t="s">
        <v>270</v>
      </c>
      <c r="C136" s="211"/>
      <c r="D136" s="565"/>
      <c r="E136" s="565"/>
      <c r="F136" s="429"/>
      <c r="G136" s="316">
        <v>3.5</v>
      </c>
      <c r="H136" s="317">
        <f t="shared" si="7"/>
        <v>105</v>
      </c>
      <c r="I136" s="210"/>
      <c r="J136" s="50"/>
      <c r="K136" s="48"/>
      <c r="L136" s="48"/>
      <c r="M136" s="1037"/>
      <c r="N136" s="145"/>
      <c r="O136" s="1395"/>
      <c r="P136" s="1396"/>
      <c r="Q136" s="145"/>
      <c r="R136" s="1435"/>
      <c r="S136" s="1436"/>
      <c r="T136" s="145"/>
      <c r="U136" s="1064"/>
      <c r="V136" s="1065"/>
      <c r="X136" s="1036"/>
      <c r="Y136" s="376">
        <f>SUM(Y133:Y135)</f>
        <v>10.5</v>
      </c>
    </row>
    <row r="137" spans="1:22" ht="15.75">
      <c r="A137" s="148"/>
      <c r="B137" s="1082" t="s">
        <v>46</v>
      </c>
      <c r="C137" s="97"/>
      <c r="D137" s="325"/>
      <c r="E137" s="325"/>
      <c r="F137" s="330"/>
      <c r="G137" s="73">
        <v>1</v>
      </c>
      <c r="H137" s="318">
        <f t="shared" si="7"/>
        <v>30</v>
      </c>
      <c r="I137" s="93"/>
      <c r="J137" s="444"/>
      <c r="K137" s="179"/>
      <c r="L137" s="179"/>
      <c r="M137" s="273"/>
      <c r="N137" s="98"/>
      <c r="O137" s="1313"/>
      <c r="P137" s="1314"/>
      <c r="Q137" s="98"/>
      <c r="R137" s="1313"/>
      <c r="S137" s="1314"/>
      <c r="T137" s="108"/>
      <c r="U137" s="1067"/>
      <c r="V137" s="1068"/>
    </row>
    <row r="138" spans="1:23" ht="16.5" thickBot="1">
      <c r="A138" s="229" t="s">
        <v>164</v>
      </c>
      <c r="B138" s="1077" t="s">
        <v>47</v>
      </c>
      <c r="C138" s="331"/>
      <c r="D138" s="332" t="s">
        <v>233</v>
      </c>
      <c r="E138" s="332"/>
      <c r="F138" s="333"/>
      <c r="G138" s="74">
        <v>2.5</v>
      </c>
      <c r="H138" s="319">
        <f t="shared" si="7"/>
        <v>75</v>
      </c>
      <c r="I138" s="213">
        <v>8</v>
      </c>
      <c r="J138" s="276">
        <v>4</v>
      </c>
      <c r="K138" s="190"/>
      <c r="L138" s="190">
        <v>4</v>
      </c>
      <c r="M138" s="1061">
        <f>H138-I138</f>
        <v>67</v>
      </c>
      <c r="N138" s="102"/>
      <c r="O138" s="1337"/>
      <c r="P138" s="1338"/>
      <c r="Q138" s="102"/>
      <c r="R138" s="1337"/>
      <c r="S138" s="1338"/>
      <c r="T138" s="109"/>
      <c r="U138" s="216" t="s">
        <v>227</v>
      </c>
      <c r="V138" s="531"/>
      <c r="W138" s="31">
        <v>3</v>
      </c>
    </row>
    <row r="139" spans="1:22" ht="15.75">
      <c r="A139" s="170" t="s">
        <v>152</v>
      </c>
      <c r="B139" s="1129" t="s">
        <v>176</v>
      </c>
      <c r="C139" s="221"/>
      <c r="D139" s="327"/>
      <c r="E139" s="327"/>
      <c r="F139" s="328"/>
      <c r="G139" s="72">
        <v>3.5</v>
      </c>
      <c r="H139" s="321">
        <f t="shared" si="7"/>
        <v>105</v>
      </c>
      <c r="I139" s="219"/>
      <c r="J139" s="40"/>
      <c r="K139" s="38"/>
      <c r="L139" s="38"/>
      <c r="M139" s="223"/>
      <c r="N139" s="164"/>
      <c r="O139" s="1395"/>
      <c r="P139" s="1396"/>
      <c r="Q139" s="164"/>
      <c r="R139" s="1395"/>
      <c r="S139" s="1396"/>
      <c r="T139" s="256"/>
      <c r="U139" s="1064"/>
      <c r="V139" s="1065"/>
    </row>
    <row r="140" spans="1:22" ht="15.75">
      <c r="A140" s="148"/>
      <c r="B140" s="1082" t="s">
        <v>46</v>
      </c>
      <c r="C140" s="97"/>
      <c r="D140" s="325"/>
      <c r="E140" s="325"/>
      <c r="F140" s="330"/>
      <c r="G140" s="73">
        <v>1</v>
      </c>
      <c r="H140" s="318">
        <f t="shared" si="7"/>
        <v>30</v>
      </c>
      <c r="I140" s="93"/>
      <c r="J140" s="444"/>
      <c r="K140" s="179"/>
      <c r="L140" s="179"/>
      <c r="M140" s="273"/>
      <c r="N140" s="98"/>
      <c r="O140" s="1313"/>
      <c r="P140" s="1314"/>
      <c r="Q140" s="98"/>
      <c r="R140" s="1313"/>
      <c r="S140" s="1314"/>
      <c r="T140" s="108"/>
      <c r="U140" s="1067"/>
      <c r="V140" s="1068"/>
    </row>
    <row r="141" spans="1:23" ht="16.5" thickBot="1">
      <c r="A141" s="229" t="s">
        <v>165</v>
      </c>
      <c r="B141" s="1077" t="s">
        <v>47</v>
      </c>
      <c r="C141" s="334"/>
      <c r="D141" s="190">
        <v>4</v>
      </c>
      <c r="E141" s="335"/>
      <c r="F141" s="333"/>
      <c r="G141" s="74">
        <v>2.5</v>
      </c>
      <c r="H141" s="319">
        <f t="shared" si="7"/>
        <v>75</v>
      </c>
      <c r="I141" s="213">
        <v>4</v>
      </c>
      <c r="J141" s="276">
        <v>4</v>
      </c>
      <c r="K141" s="190"/>
      <c r="L141" s="190"/>
      <c r="M141" s="1061">
        <f>H141-I141</f>
        <v>71</v>
      </c>
      <c r="N141" s="102"/>
      <c r="O141" s="1425"/>
      <c r="P141" s="1426"/>
      <c r="Q141" s="102"/>
      <c r="R141" s="1337" t="s">
        <v>111</v>
      </c>
      <c r="S141" s="1338"/>
      <c r="T141" s="109"/>
      <c r="U141" s="216"/>
      <c r="V141" s="531"/>
      <c r="W141" s="31">
        <v>2</v>
      </c>
    </row>
    <row r="142" spans="1:22" ht="15.75">
      <c r="A142" s="170" t="s">
        <v>153</v>
      </c>
      <c r="B142" s="1127" t="s">
        <v>43</v>
      </c>
      <c r="C142" s="254"/>
      <c r="D142" s="38"/>
      <c r="E142" s="219"/>
      <c r="F142" s="328"/>
      <c r="G142" s="72">
        <v>4.5</v>
      </c>
      <c r="H142" s="321">
        <f t="shared" si="7"/>
        <v>135</v>
      </c>
      <c r="I142" s="219"/>
      <c r="J142" s="40"/>
      <c r="K142" s="38"/>
      <c r="L142" s="38"/>
      <c r="M142" s="223"/>
      <c r="N142" s="164"/>
      <c r="O142" s="1427"/>
      <c r="P142" s="1428"/>
      <c r="Q142" s="164"/>
      <c r="R142" s="1395"/>
      <c r="S142" s="1396"/>
      <c r="T142" s="256"/>
      <c r="U142" s="1064"/>
      <c r="V142" s="1065"/>
    </row>
    <row r="143" spans="1:22" ht="15.75">
      <c r="A143" s="148"/>
      <c r="B143" s="1082" t="s">
        <v>46</v>
      </c>
      <c r="C143" s="97"/>
      <c r="D143" s="325"/>
      <c r="E143" s="325"/>
      <c r="F143" s="330"/>
      <c r="G143" s="73">
        <v>1.5</v>
      </c>
      <c r="H143" s="318">
        <f t="shared" si="7"/>
        <v>45</v>
      </c>
      <c r="I143" s="93"/>
      <c r="J143" s="444"/>
      <c r="K143" s="179"/>
      <c r="L143" s="179"/>
      <c r="M143" s="273"/>
      <c r="N143" s="98"/>
      <c r="O143" s="1438"/>
      <c r="P143" s="1439"/>
      <c r="Q143" s="98"/>
      <c r="R143" s="1313"/>
      <c r="S143" s="1314"/>
      <c r="T143" s="108"/>
      <c r="U143" s="1067"/>
      <c r="V143" s="1068"/>
    </row>
    <row r="144" spans="1:23" ht="16.5" thickBot="1">
      <c r="A144" s="229" t="s">
        <v>166</v>
      </c>
      <c r="B144" s="1077" t="s">
        <v>47</v>
      </c>
      <c r="C144" s="334"/>
      <c r="D144" s="190">
        <v>5</v>
      </c>
      <c r="E144" s="335"/>
      <c r="F144" s="333"/>
      <c r="G144" s="74">
        <v>3</v>
      </c>
      <c r="H144" s="319">
        <f t="shared" si="7"/>
        <v>90</v>
      </c>
      <c r="I144" s="213">
        <v>8</v>
      </c>
      <c r="J144" s="276">
        <v>4</v>
      </c>
      <c r="K144" s="190"/>
      <c r="L144" s="190">
        <v>4</v>
      </c>
      <c r="M144" s="1061">
        <f>H144-I144</f>
        <v>82</v>
      </c>
      <c r="N144" s="102"/>
      <c r="O144" s="1337"/>
      <c r="P144" s="1338"/>
      <c r="Q144" s="102"/>
      <c r="R144" s="1337"/>
      <c r="S144" s="1338"/>
      <c r="T144" s="109" t="s">
        <v>227</v>
      </c>
      <c r="U144" s="216"/>
      <c r="V144" s="531"/>
      <c r="W144" s="31">
        <v>3</v>
      </c>
    </row>
    <row r="145" spans="1:23" ht="16.5" thickBot="1">
      <c r="A145" s="1297" t="s">
        <v>167</v>
      </c>
      <c r="B145" s="1299"/>
      <c r="C145" s="1299"/>
      <c r="D145" s="1299"/>
      <c r="E145" s="1299"/>
      <c r="F145" s="1299"/>
      <c r="G145" s="207">
        <f>G136+G139+G142+G133</f>
        <v>15.5</v>
      </c>
      <c r="H145" s="207">
        <f>H136+H139+H142+H133</f>
        <v>465</v>
      </c>
      <c r="I145" s="138"/>
      <c r="J145" s="138"/>
      <c r="K145" s="138"/>
      <c r="L145" s="138"/>
      <c r="M145" s="1042"/>
      <c r="N145" s="198"/>
      <c r="O145" s="1406"/>
      <c r="P145" s="1407"/>
      <c r="Q145" s="198"/>
      <c r="R145" s="1406"/>
      <c r="S145" s="1407"/>
      <c r="T145" s="293"/>
      <c r="U145" s="294"/>
      <c r="V145" s="571"/>
      <c r="W145" s="31">
        <f>30*G145</f>
        <v>465</v>
      </c>
    </row>
    <row r="146" spans="1:23" ht="16.5" thickBot="1">
      <c r="A146" s="1348" t="s">
        <v>56</v>
      </c>
      <c r="B146" s="1349"/>
      <c r="C146" s="126"/>
      <c r="D146" s="126"/>
      <c r="E146" s="126"/>
      <c r="F146" s="200"/>
      <c r="G146" s="201">
        <f>G137+G140+G143+G134</f>
        <v>5</v>
      </c>
      <c r="H146" s="201">
        <f>H137+H140+H143+H134</f>
        <v>150</v>
      </c>
      <c r="I146" s="203"/>
      <c r="J146" s="203"/>
      <c r="K146" s="203"/>
      <c r="L146" s="203"/>
      <c r="M146" s="271"/>
      <c r="N146" s="197"/>
      <c r="O146" s="1406"/>
      <c r="P146" s="1407"/>
      <c r="Q146" s="197"/>
      <c r="R146" s="1406"/>
      <c r="S146" s="1407"/>
      <c r="T146" s="572"/>
      <c r="U146" s="294"/>
      <c r="V146" s="571"/>
      <c r="W146" s="31">
        <f>30*G146</f>
        <v>150</v>
      </c>
    </row>
    <row r="147" spans="1:23" ht="16.5" thickBot="1">
      <c r="A147" s="1287" t="s">
        <v>47</v>
      </c>
      <c r="B147" s="1288"/>
      <c r="C147" s="205"/>
      <c r="D147" s="134"/>
      <c r="E147" s="134"/>
      <c r="F147" s="206"/>
      <c r="G147" s="512">
        <f>G135+G138+G141+G144</f>
        <v>10.5</v>
      </c>
      <c r="H147" s="512">
        <f aca="true" t="shared" si="8" ref="H147:M147">H135+H138+H141+H144</f>
        <v>315</v>
      </c>
      <c r="I147" s="512">
        <f t="shared" si="8"/>
        <v>24</v>
      </c>
      <c r="J147" s="512">
        <f t="shared" si="8"/>
        <v>16</v>
      </c>
      <c r="K147" s="512">
        <f t="shared" si="8"/>
        <v>0</v>
      </c>
      <c r="L147" s="512">
        <f t="shared" si="8"/>
        <v>8</v>
      </c>
      <c r="M147" s="512">
        <f t="shared" si="8"/>
        <v>291</v>
      </c>
      <c r="N147" s="1056"/>
      <c r="O147" s="1419"/>
      <c r="P147" s="1420"/>
      <c r="Q147" s="557" t="s">
        <v>111</v>
      </c>
      <c r="R147" s="1345" t="s">
        <v>111</v>
      </c>
      <c r="S147" s="1344"/>
      <c r="T147" s="561" t="s">
        <v>227</v>
      </c>
      <c r="U147" s="562" t="s">
        <v>227</v>
      </c>
      <c r="V147" s="562"/>
      <c r="W147" s="31">
        <f>30*G147</f>
        <v>315</v>
      </c>
    </row>
    <row r="148" spans="1:22" ht="17.25" customHeight="1" thickBot="1">
      <c r="A148" s="1440" t="s">
        <v>247</v>
      </c>
      <c r="B148" s="1441"/>
      <c r="C148" s="1441"/>
      <c r="D148" s="1441"/>
      <c r="E148" s="1441"/>
      <c r="F148" s="1441"/>
      <c r="G148" s="1441"/>
      <c r="H148" s="1441"/>
      <c r="I148" s="1441"/>
      <c r="J148" s="1441"/>
      <c r="K148" s="1441"/>
      <c r="L148" s="1441"/>
      <c r="M148" s="1441"/>
      <c r="N148" s="1441"/>
      <c r="O148" s="1441"/>
      <c r="P148" s="1441"/>
      <c r="Q148" s="1441"/>
      <c r="R148" s="1441"/>
      <c r="S148" s="1441"/>
      <c r="T148" s="1441"/>
      <c r="U148" s="1441"/>
      <c r="V148" s="1442"/>
    </row>
    <row r="149" spans="1:22" ht="15.75">
      <c r="A149" s="170" t="s">
        <v>168</v>
      </c>
      <c r="B149" s="1130" t="s">
        <v>250</v>
      </c>
      <c r="C149" s="257"/>
      <c r="D149" s="219"/>
      <c r="E149" s="219"/>
      <c r="F149" s="68"/>
      <c r="G149" s="590">
        <v>4</v>
      </c>
      <c r="H149" s="1069">
        <f>30*G149</f>
        <v>120</v>
      </c>
      <c r="I149" s="219"/>
      <c r="J149" s="219"/>
      <c r="K149" s="219"/>
      <c r="L149" s="219"/>
      <c r="M149" s="39"/>
      <c r="N149" s="257"/>
      <c r="O149" s="1389"/>
      <c r="P149" s="1390"/>
      <c r="Q149" s="575"/>
      <c r="R149" s="1389"/>
      <c r="S149" s="1394"/>
      <c r="T149" s="257"/>
      <c r="U149" s="219"/>
      <c r="V149" s="68"/>
    </row>
    <row r="150" spans="1:22" ht="16.5" thickBot="1">
      <c r="A150" s="566" t="s">
        <v>169</v>
      </c>
      <c r="B150" s="1131" t="s">
        <v>251</v>
      </c>
      <c r="C150" s="573"/>
      <c r="D150" s="213"/>
      <c r="E150" s="213"/>
      <c r="F150" s="462"/>
      <c r="G150" s="591">
        <v>8</v>
      </c>
      <c r="H150" s="1073">
        <f>30*G150</f>
        <v>240</v>
      </c>
      <c r="I150" s="213"/>
      <c r="J150" s="213"/>
      <c r="K150" s="213"/>
      <c r="L150" s="213"/>
      <c r="M150" s="55"/>
      <c r="N150" s="573"/>
      <c r="O150" s="1387"/>
      <c r="P150" s="1388"/>
      <c r="Q150" s="576"/>
      <c r="R150" s="1387"/>
      <c r="S150" s="1393"/>
      <c r="T150" s="573"/>
      <c r="U150" s="213"/>
      <c r="V150" s="462"/>
    </row>
    <row r="151" spans="1:22" ht="16.5" thickBot="1">
      <c r="A151" s="1327" t="s">
        <v>254</v>
      </c>
      <c r="B151" s="1328"/>
      <c r="C151" s="519"/>
      <c r="D151" s="137"/>
      <c r="E151" s="137"/>
      <c r="F151" s="574"/>
      <c r="G151" s="592">
        <f>SUM(G149:G150)</f>
        <v>12</v>
      </c>
      <c r="H151" s="488">
        <f>SUM(H149:H150)</f>
        <v>360</v>
      </c>
      <c r="I151" s="593"/>
      <c r="J151" s="593"/>
      <c r="K151" s="593"/>
      <c r="L151" s="593"/>
      <c r="M151" s="594"/>
      <c r="N151" s="519"/>
      <c r="O151" s="1320"/>
      <c r="P151" s="1321"/>
      <c r="Q151" s="577"/>
      <c r="R151" s="1320"/>
      <c r="S151" s="1397"/>
      <c r="T151" s="519"/>
      <c r="U151" s="137"/>
      <c r="V151" s="574"/>
    </row>
    <row r="152" spans="1:22" ht="15.75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1383"/>
      <c r="P152" s="1437"/>
      <c r="Q152" s="210"/>
      <c r="R152" s="1383"/>
      <c r="S152" s="1437"/>
      <c r="T152" s="210"/>
      <c r="U152" s="210"/>
      <c r="V152" s="210"/>
    </row>
    <row r="153" spans="1:22" ht="16.5" thickBot="1">
      <c r="A153" s="1230" t="s">
        <v>252</v>
      </c>
      <c r="B153" s="1233"/>
      <c r="C153" s="1233"/>
      <c r="D153" s="1233"/>
      <c r="E153" s="1233"/>
      <c r="F153" s="1233"/>
      <c r="G153" s="1233"/>
      <c r="H153" s="1233"/>
      <c r="I153" s="1233"/>
      <c r="J153" s="1233"/>
      <c r="K153" s="1233"/>
      <c r="L153" s="1233"/>
      <c r="M153" s="1233"/>
      <c r="N153" s="1233"/>
      <c r="O153" s="1233"/>
      <c r="P153" s="1233"/>
      <c r="Q153" s="1233"/>
      <c r="R153" s="1233"/>
      <c r="S153" s="1233"/>
      <c r="T153" s="1233"/>
      <c r="U153" s="1233"/>
      <c r="V153" s="1234"/>
    </row>
    <row r="154" spans="1:81" s="6" customFormat="1" ht="16.5" thickBot="1">
      <c r="A154" s="315" t="s">
        <v>248</v>
      </c>
      <c r="B154" s="1132" t="s">
        <v>19</v>
      </c>
      <c r="C154" s="336"/>
      <c r="D154" s="337" t="s">
        <v>234</v>
      </c>
      <c r="E154" s="337"/>
      <c r="F154" s="288"/>
      <c r="G154" s="578">
        <v>16.5</v>
      </c>
      <c r="H154" s="338">
        <f>G154*30</f>
        <v>495</v>
      </c>
      <c r="I154" s="339"/>
      <c r="J154" s="339"/>
      <c r="K154" s="339"/>
      <c r="L154" s="339"/>
      <c r="M154" s="579"/>
      <c r="N154" s="582"/>
      <c r="O154" s="1445"/>
      <c r="P154" s="1441"/>
      <c r="Q154" s="582"/>
      <c r="R154" s="1445"/>
      <c r="S154" s="1442"/>
      <c r="T154" s="449"/>
      <c r="U154" s="583"/>
      <c r="V154" s="277"/>
      <c r="W154" s="580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</row>
    <row r="155" spans="1:22" ht="16.5" thickBot="1">
      <c r="A155" s="315" t="s">
        <v>249</v>
      </c>
      <c r="B155" s="1133" t="s">
        <v>61</v>
      </c>
      <c r="C155" s="60"/>
      <c r="D155" s="48" t="s">
        <v>234</v>
      </c>
      <c r="E155" s="48"/>
      <c r="F155" s="61"/>
      <c r="G155" s="298">
        <v>3</v>
      </c>
      <c r="H155" s="340">
        <f>G155*30</f>
        <v>90</v>
      </c>
      <c r="I155" s="210"/>
      <c r="J155" s="210"/>
      <c r="K155" s="210"/>
      <c r="L155" s="210"/>
      <c r="M155" s="110"/>
      <c r="N155" s="366"/>
      <c r="O155" s="1443"/>
      <c r="P155" s="1444"/>
      <c r="Q155" s="366"/>
      <c r="R155" s="1443"/>
      <c r="S155" s="1446"/>
      <c r="T155" s="585"/>
      <c r="U155" s="367"/>
      <c r="V155" s="584"/>
    </row>
    <row r="156" spans="1:22" ht="16.5" thickBot="1">
      <c r="A156" s="1297" t="s">
        <v>253</v>
      </c>
      <c r="B156" s="1299"/>
      <c r="C156" s="1299"/>
      <c r="D156" s="1299"/>
      <c r="E156" s="1299"/>
      <c r="F156" s="1298"/>
      <c r="G156" s="512">
        <f>SUM(G154:G155)</f>
        <v>19.5</v>
      </c>
      <c r="H156" s="587">
        <f>G156*30</f>
        <v>585</v>
      </c>
      <c r="I156" s="587"/>
      <c r="J156" s="587"/>
      <c r="K156" s="587"/>
      <c r="L156" s="587"/>
      <c r="M156" s="587"/>
      <c r="N156" s="586"/>
      <c r="O156" s="1327"/>
      <c r="P156" s="1433"/>
      <c r="Q156" s="586"/>
      <c r="R156" s="1327"/>
      <c r="S156" s="1433"/>
      <c r="T156" s="336"/>
      <c r="U156" s="336"/>
      <c r="V156" s="581"/>
    </row>
    <row r="157" spans="1:22" ht="21" customHeight="1" thickBot="1">
      <c r="A157" s="139"/>
      <c r="V157" s="1072"/>
    </row>
    <row r="158" spans="1:22" ht="16.5" thickBot="1">
      <c r="A158" s="1297" t="s">
        <v>223</v>
      </c>
      <c r="B158" s="1298"/>
      <c r="C158" s="344"/>
      <c r="D158" s="344"/>
      <c r="E158" s="344"/>
      <c r="F158" s="345"/>
      <c r="G158" s="125">
        <f>G156+G145+G128+G118+G107+G48+G23+G151</f>
        <v>236.5</v>
      </c>
      <c r="H158" s="346">
        <f>G158*30</f>
        <v>7095</v>
      </c>
      <c r="I158" s="125"/>
      <c r="J158" s="125"/>
      <c r="K158" s="125"/>
      <c r="L158" s="125"/>
      <c r="M158" s="347"/>
      <c r="N158" s="42"/>
      <c r="O158" s="1389"/>
      <c r="P158" s="1447"/>
      <c r="Q158" s="322"/>
      <c r="R158" s="1389"/>
      <c r="S158" s="1447"/>
      <c r="T158" s="322"/>
      <c r="U158" s="322"/>
      <c r="V158" s="255"/>
    </row>
    <row r="159" spans="1:22" ht="16.5" thickBot="1">
      <c r="A159" s="1431" t="s">
        <v>113</v>
      </c>
      <c r="B159" s="1432"/>
      <c r="C159" s="344"/>
      <c r="D159" s="344"/>
      <c r="E159" s="344"/>
      <c r="F159" s="345"/>
      <c r="G159" s="595" t="e">
        <f>G146+G129+G119+G108+G49+G24+G151</f>
        <v>#REF!</v>
      </c>
      <c r="H159" s="595" t="e">
        <f>H146+H129+H119+H108+H49+H24+H151</f>
        <v>#REF!</v>
      </c>
      <c r="I159" s="346"/>
      <c r="J159" s="346"/>
      <c r="K159" s="346"/>
      <c r="L159" s="346"/>
      <c r="M159" s="348"/>
      <c r="N159" s="63"/>
      <c r="O159" s="1385"/>
      <c r="P159" s="1434"/>
      <c r="Q159" s="1038"/>
      <c r="R159" s="1385"/>
      <c r="S159" s="1434"/>
      <c r="T159" s="1038"/>
      <c r="U159" s="1038"/>
      <c r="V159" s="1039"/>
    </row>
    <row r="160" spans="1:22" ht="16.5" thickBot="1">
      <c r="A160" s="1318" t="s">
        <v>112</v>
      </c>
      <c r="B160" s="1319"/>
      <c r="C160" s="350"/>
      <c r="D160" s="351"/>
      <c r="E160" s="351"/>
      <c r="F160" s="352"/>
      <c r="G160" s="588">
        <f aca="true" t="shared" si="9" ref="G160:M160">G156+G147+G130+G120+G109+G50+G25</f>
        <v>146.5</v>
      </c>
      <c r="H160" s="588">
        <f t="shared" si="9"/>
        <v>4395</v>
      </c>
      <c r="I160" s="589">
        <f t="shared" si="9"/>
        <v>264</v>
      </c>
      <c r="J160" s="589">
        <f t="shared" si="9"/>
        <v>192</v>
      </c>
      <c r="K160" s="589">
        <f t="shared" si="9"/>
        <v>8</v>
      </c>
      <c r="L160" s="589">
        <f t="shared" si="9"/>
        <v>64</v>
      </c>
      <c r="M160" s="589">
        <f t="shared" si="9"/>
        <v>3546</v>
      </c>
      <c r="N160" s="58"/>
      <c r="O160" s="1387"/>
      <c r="P160" s="1458"/>
      <c r="Q160" s="1040"/>
      <c r="R160" s="1387"/>
      <c r="S160" s="1458"/>
      <c r="T160" s="1040"/>
      <c r="U160" s="1040"/>
      <c r="V160" s="1041"/>
    </row>
    <row r="161" spans="1:22" ht="16.5" thickBot="1">
      <c r="A161" s="1289" t="s">
        <v>265</v>
      </c>
      <c r="B161" s="1290"/>
      <c r="C161" s="1290"/>
      <c r="D161" s="1290"/>
      <c r="E161" s="1290"/>
      <c r="F161" s="1290"/>
      <c r="G161" s="1290"/>
      <c r="H161" s="1290"/>
      <c r="I161" s="1290"/>
      <c r="J161" s="1290"/>
      <c r="K161" s="1290"/>
      <c r="L161" s="1290"/>
      <c r="M161" s="1291"/>
      <c r="N161" s="596">
        <f aca="true" t="shared" si="10" ref="N161:V161">N5</f>
        <v>1</v>
      </c>
      <c r="O161" s="1320">
        <f t="shared" si="10"/>
        <v>2</v>
      </c>
      <c r="P161" s="1321"/>
      <c r="Q161" s="596">
        <f t="shared" si="10"/>
        <v>3</v>
      </c>
      <c r="R161" s="1320">
        <f t="shared" si="10"/>
        <v>4</v>
      </c>
      <c r="S161" s="1321"/>
      <c r="T161" s="131">
        <f t="shared" si="10"/>
        <v>5</v>
      </c>
      <c r="U161" s="1071" t="str">
        <f t="shared" si="10"/>
        <v>6а</v>
      </c>
      <c r="V161" s="598" t="str">
        <f t="shared" si="10"/>
        <v>6б</v>
      </c>
    </row>
    <row r="162" spans="1:22" ht="16.5" thickBot="1">
      <c r="A162" s="1292" t="s">
        <v>45</v>
      </c>
      <c r="B162" s="1293"/>
      <c r="C162" s="1293"/>
      <c r="D162" s="1293"/>
      <c r="E162" s="1293"/>
      <c r="F162" s="1293"/>
      <c r="G162" s="1293"/>
      <c r="H162" s="1293"/>
      <c r="I162" s="1293"/>
      <c r="J162" s="1293"/>
      <c r="K162" s="1293"/>
      <c r="L162" s="1293"/>
      <c r="M162" s="1293"/>
      <c r="N162" s="116" t="s">
        <v>199</v>
      </c>
      <c r="O162" s="1322" t="s">
        <v>200</v>
      </c>
      <c r="P162" s="1265"/>
      <c r="Q162" s="116" t="s">
        <v>260</v>
      </c>
      <c r="R162" s="1322" t="s">
        <v>201</v>
      </c>
      <c r="S162" s="1265"/>
      <c r="T162" s="116" t="s">
        <v>229</v>
      </c>
      <c r="U162" s="117" t="s">
        <v>261</v>
      </c>
      <c r="V162" s="277" t="s">
        <v>211</v>
      </c>
    </row>
    <row r="163" spans="1:22" ht="15.75">
      <c r="A163" s="1303" t="s">
        <v>62</v>
      </c>
      <c r="B163" s="1304"/>
      <c r="C163" s="1304"/>
      <c r="D163" s="1304"/>
      <c r="E163" s="1304"/>
      <c r="F163" s="1304"/>
      <c r="G163" s="1304"/>
      <c r="H163" s="1304"/>
      <c r="I163" s="1304"/>
      <c r="J163" s="1304"/>
      <c r="K163" s="1304"/>
      <c r="L163" s="1304"/>
      <c r="M163" s="1305"/>
      <c r="N163" s="63">
        <f>COUNTIF($C11:$C144,1)</f>
        <v>4</v>
      </c>
      <c r="O163" s="1323">
        <f>COUNTIF($C11:$C144,2)</f>
        <v>4</v>
      </c>
      <c r="P163" s="1324"/>
      <c r="Q163" s="63">
        <f>COUNTIF($C11:$C144,3)</f>
        <v>4</v>
      </c>
      <c r="R163" s="1323">
        <f>COUNTIF($C11:$C144,4)</f>
        <v>3</v>
      </c>
      <c r="S163" s="1324"/>
      <c r="T163" s="63">
        <f>COUNTIF($C11:$C144,5)</f>
        <v>4</v>
      </c>
      <c r="U163" s="1038">
        <v>3</v>
      </c>
      <c r="V163" s="326"/>
    </row>
    <row r="164" spans="1:22" ht="15.75">
      <c r="A164" s="1334" t="s">
        <v>23</v>
      </c>
      <c r="B164" s="1335"/>
      <c r="C164" s="1335"/>
      <c r="D164" s="1335"/>
      <c r="E164" s="1335"/>
      <c r="F164" s="1335"/>
      <c r="G164" s="1335"/>
      <c r="H164" s="1335"/>
      <c r="I164" s="1335"/>
      <c r="J164" s="1335"/>
      <c r="K164" s="1335"/>
      <c r="L164" s="1335"/>
      <c r="M164" s="1336"/>
      <c r="N164" s="63">
        <f>COUNTIF($D11:$D144,1)</f>
        <v>1</v>
      </c>
      <c r="O164" s="1323">
        <f>COUNTIF($D11:$D144,2)</f>
        <v>2</v>
      </c>
      <c r="P164" s="1324"/>
      <c r="Q164" s="63">
        <f>COUNTIF($D11:$D144,3)</f>
        <v>3</v>
      </c>
      <c r="R164" s="1323">
        <f>COUNTIF($D11:$D144,4)</f>
        <v>3</v>
      </c>
      <c r="S164" s="1324"/>
      <c r="T164" s="63">
        <f>COUNTIF($D11:$D144,5)</f>
        <v>1</v>
      </c>
      <c r="U164" s="1038">
        <v>4</v>
      </c>
      <c r="V164" s="1039"/>
    </row>
    <row r="165" spans="1:22" ht="15.75">
      <c r="A165" s="1334" t="s">
        <v>114</v>
      </c>
      <c r="B165" s="1335"/>
      <c r="C165" s="1335"/>
      <c r="D165" s="1335"/>
      <c r="E165" s="1335"/>
      <c r="F165" s="1335"/>
      <c r="G165" s="1335"/>
      <c r="H165" s="1335"/>
      <c r="I165" s="1335"/>
      <c r="J165" s="1335"/>
      <c r="K165" s="1335"/>
      <c r="L165" s="1335"/>
      <c r="M165" s="1336"/>
      <c r="N165" s="63"/>
      <c r="O165" s="1323"/>
      <c r="P165" s="1324"/>
      <c r="Q165" s="63"/>
      <c r="R165" s="1323"/>
      <c r="S165" s="1324"/>
      <c r="T165" s="63"/>
      <c r="U165" s="1038"/>
      <c r="V165" s="1039"/>
    </row>
    <row r="166" spans="1:25" ht="16.5" thickBot="1">
      <c r="A166" s="1315" t="s">
        <v>115</v>
      </c>
      <c r="B166" s="1316"/>
      <c r="C166" s="1316"/>
      <c r="D166" s="1316"/>
      <c r="E166" s="1316"/>
      <c r="F166" s="1316"/>
      <c r="G166" s="1316"/>
      <c r="H166" s="1316"/>
      <c r="I166" s="1316"/>
      <c r="J166" s="1316"/>
      <c r="K166" s="1316"/>
      <c r="L166" s="1316"/>
      <c r="M166" s="1317"/>
      <c r="N166" s="58"/>
      <c r="O166" s="1325"/>
      <c r="P166" s="1326"/>
      <c r="Q166" s="58">
        <v>1</v>
      </c>
      <c r="R166" s="1325">
        <v>1</v>
      </c>
      <c r="S166" s="1326"/>
      <c r="T166" s="58">
        <v>1</v>
      </c>
      <c r="U166" s="1040">
        <v>1</v>
      </c>
      <c r="V166" s="1041"/>
      <c r="X166" s="1036" t="s">
        <v>256</v>
      </c>
      <c r="Y166" s="377">
        <f>Y11+Y28+Y53+Y122+Y133</f>
        <v>39</v>
      </c>
    </row>
    <row r="167" spans="1:25" ht="16.5" thickBot="1">
      <c r="A167" s="355"/>
      <c r="B167" s="356"/>
      <c r="C167" s="356"/>
      <c r="D167" s="356"/>
      <c r="E167" s="356"/>
      <c r="F167" s="356"/>
      <c r="G167" s="356"/>
      <c r="H167" s="356"/>
      <c r="I167" s="356"/>
      <c r="J167" s="356"/>
      <c r="K167" s="356"/>
      <c r="L167" s="356" t="s">
        <v>230</v>
      </c>
      <c r="M167" s="356"/>
      <c r="N167" s="1230" t="s">
        <v>231</v>
      </c>
      <c r="O167" s="1233"/>
      <c r="P167" s="1234"/>
      <c r="Q167" s="1230" t="s">
        <v>231</v>
      </c>
      <c r="R167" s="1233"/>
      <c r="S167" s="1234"/>
      <c r="T167" s="1230" t="s">
        <v>232</v>
      </c>
      <c r="U167" s="1231"/>
      <c r="V167" s="599"/>
      <c r="X167" s="1036" t="s">
        <v>257</v>
      </c>
      <c r="Y167" s="377">
        <f>Y12+Y29+Y54+Y123+Y134</f>
        <v>44.5</v>
      </c>
    </row>
    <row r="168" spans="1:25" ht="16.5" thickBot="1">
      <c r="A168" s="31"/>
      <c r="B168" s="31"/>
      <c r="C168" s="31"/>
      <c r="D168" s="31"/>
      <c r="E168" s="31"/>
      <c r="F168" s="31"/>
      <c r="M168" s="357">
        <f>N168+Q168+T168</f>
        <v>146.5</v>
      </c>
      <c r="N168" s="1238">
        <f>G19+G30+G33+G34+G37+G40+G41+G44+G47+G62+G93</f>
        <v>39</v>
      </c>
      <c r="O168" s="1239"/>
      <c r="P168" s="1240"/>
      <c r="Q168" s="1238">
        <f>G22+G55+G56+G63+G66+G67+G70+G73+G89+G96+G99+G106+G124+G135+G141</f>
        <v>44.5</v>
      </c>
      <c r="R168" s="1239"/>
      <c r="S168" s="1240"/>
      <c r="T168" s="1331">
        <f>G13+G20+G59+G76+G80+G83+G85+G86+G90+G102+G103+G127+G138+G154+G155+G144</f>
        <v>63</v>
      </c>
      <c r="U168" s="1332"/>
      <c r="V168" s="1333"/>
      <c r="X168" s="1036" t="s">
        <v>258</v>
      </c>
      <c r="Y168" s="377">
        <f>Y13+Y30+Y55+Y124+Y135+G156</f>
        <v>63</v>
      </c>
    </row>
    <row r="169" spans="1:25" ht="15.75" hidden="1">
      <c r="A169" s="358"/>
      <c r="M169" s="31">
        <f>O169+R169+U169</f>
        <v>186</v>
      </c>
      <c r="N169" s="431"/>
      <c r="O169" s="432">
        <v>61.5</v>
      </c>
      <c r="P169" s="432"/>
      <c r="Q169" s="432"/>
      <c r="R169" s="432">
        <v>61.5</v>
      </c>
      <c r="S169" s="433"/>
      <c r="T169" s="433"/>
      <c r="U169" s="433">
        <v>63</v>
      </c>
      <c r="V169" s="433"/>
      <c r="Y169" s="377"/>
    </row>
    <row r="170" spans="1:25" ht="15.75" hidden="1">
      <c r="A170" s="359"/>
      <c r="N170" s="1236">
        <f>N168+Q168+T168</f>
        <v>146.5</v>
      </c>
      <c r="O170" s="1237"/>
      <c r="P170" s="1237"/>
      <c r="Q170" s="1237"/>
      <c r="R170" s="1237"/>
      <c r="S170" s="1237"/>
      <c r="T170" s="1237"/>
      <c r="U170" s="1237"/>
      <c r="V170" s="1237"/>
      <c r="Y170" s="377"/>
    </row>
    <row r="171" spans="1:25" ht="15.75" hidden="1">
      <c r="A171" s="360"/>
      <c r="N171" s="31"/>
      <c r="O171" s="31"/>
      <c r="P171" s="31"/>
      <c r="Q171" s="31"/>
      <c r="R171" s="31"/>
      <c r="S171" s="31"/>
      <c r="T171" s="31"/>
      <c r="U171" s="31"/>
      <c r="V171" s="31"/>
      <c r="Y171" s="377"/>
    </row>
    <row r="172" spans="1:25" ht="15.75">
      <c r="A172" s="31"/>
      <c r="B172" s="1135"/>
      <c r="C172" s="1032"/>
      <c r="D172" s="1226"/>
      <c r="E172" s="1286"/>
      <c r="F172" s="1286"/>
      <c r="G172" s="1031"/>
      <c r="H172" s="1225"/>
      <c r="I172" s="1229"/>
      <c r="J172" s="1229"/>
      <c r="K172" s="1229"/>
      <c r="N172" s="1235">
        <f>N168+Q168+T168</f>
        <v>146.5</v>
      </c>
      <c r="O172" s="1235"/>
      <c r="P172" s="1235"/>
      <c r="Q172" s="1235"/>
      <c r="R172" s="1235"/>
      <c r="S172" s="1235"/>
      <c r="T172" s="1235"/>
      <c r="U172" s="1235"/>
      <c r="V172" s="1235"/>
      <c r="Y172" s="377">
        <f>SUM(Y166:Y171)</f>
        <v>146.5</v>
      </c>
    </row>
    <row r="173" spans="1:22" ht="15.75">
      <c r="A173" s="31"/>
      <c r="B173" s="1135"/>
      <c r="C173" s="1032"/>
      <c r="D173" s="1032"/>
      <c r="E173" s="1032"/>
      <c r="F173" s="12"/>
      <c r="G173" s="1031"/>
      <c r="H173" s="1031"/>
      <c r="I173" s="13"/>
      <c r="J173" s="14"/>
      <c r="K173" s="14"/>
      <c r="N173" s="1232"/>
      <c r="O173" s="1232"/>
      <c r="P173" s="1232"/>
      <c r="Q173" s="1232"/>
      <c r="R173" s="1232"/>
      <c r="S173" s="1232"/>
      <c r="T173" s="31"/>
      <c r="U173" s="31"/>
      <c r="V173" s="31"/>
    </row>
    <row r="174" spans="1:22" ht="15" customHeight="1">
      <c r="A174" s="31"/>
      <c r="B174" s="1135"/>
      <c r="C174" s="1032"/>
      <c r="D174" s="1226"/>
      <c r="E174" s="1226"/>
      <c r="F174" s="1226"/>
      <c r="G174" s="1031"/>
      <c r="H174" s="1225"/>
      <c r="I174" s="1225"/>
      <c r="J174" s="1225"/>
      <c r="K174" s="1225"/>
      <c r="N174" s="31"/>
      <c r="O174" s="31"/>
      <c r="P174" s="31"/>
      <c r="Q174" s="31"/>
      <c r="R174" s="31"/>
      <c r="S174" s="31"/>
      <c r="T174" s="31"/>
      <c r="U174" s="31"/>
      <c r="V174" s="31"/>
    </row>
    <row r="175" spans="1:22" ht="19.5" customHeight="1">
      <c r="A175" s="31"/>
      <c r="B175" s="1135" t="s">
        <v>212</v>
      </c>
      <c r="C175" s="1033"/>
      <c r="D175" s="1227"/>
      <c r="E175" s="1228"/>
      <c r="F175" s="1228"/>
      <c r="G175" s="1031"/>
      <c r="H175" s="1225" t="s">
        <v>213</v>
      </c>
      <c r="I175" s="1229"/>
      <c r="J175" s="1229"/>
      <c r="K175" s="1229"/>
      <c r="N175" s="31"/>
      <c r="O175" s="31"/>
      <c r="P175" s="31"/>
      <c r="Q175" s="31"/>
      <c r="R175" s="31"/>
      <c r="S175" s="31"/>
      <c r="T175" s="31"/>
      <c r="U175" s="31"/>
      <c r="V175" s="31"/>
    </row>
    <row r="176" spans="1:22" ht="19.5" customHeight="1">
      <c r="A176" s="31"/>
      <c r="B176" s="1135"/>
      <c r="C176" s="1032"/>
      <c r="D176" s="1032"/>
      <c r="E176" s="1032"/>
      <c r="F176" s="12"/>
      <c r="G176" s="1031"/>
      <c r="H176" s="1031"/>
      <c r="I176" s="13"/>
      <c r="J176" s="14"/>
      <c r="K176" s="14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ht="19.5" customHeight="1">
      <c r="A177" s="31"/>
      <c r="B177" s="1135" t="s">
        <v>262</v>
      </c>
      <c r="C177" s="1033"/>
      <c r="D177" s="1227"/>
      <c r="E177" s="1227"/>
      <c r="F177" s="1227"/>
      <c r="G177" s="1031"/>
      <c r="H177" s="1225" t="s">
        <v>263</v>
      </c>
      <c r="I177" s="1225"/>
      <c r="J177" s="1225"/>
      <c r="K177" s="1225"/>
      <c r="N177" s="31"/>
      <c r="O177" s="31"/>
      <c r="P177" s="31"/>
      <c r="Q177" s="31"/>
      <c r="R177" s="31"/>
      <c r="S177" s="31"/>
      <c r="T177" s="31"/>
      <c r="U177" s="31"/>
      <c r="V177" s="31"/>
    </row>
    <row r="178" spans="1:22" ht="19.5" customHeight="1">
      <c r="A178" s="31"/>
      <c r="B178" s="31"/>
      <c r="C178" s="31"/>
      <c r="D178" s="31"/>
      <c r="E178" s="31"/>
      <c r="F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 spans="1:22" ht="19.5" customHeight="1">
      <c r="A179" s="31"/>
      <c r="B179" s="31"/>
      <c r="C179" s="31"/>
      <c r="D179" s="31"/>
      <c r="E179" s="31"/>
      <c r="F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 spans="1:22" ht="19.5" customHeight="1">
      <c r="A180" s="31"/>
      <c r="B180" s="31"/>
      <c r="C180" s="31"/>
      <c r="D180" s="31"/>
      <c r="E180" s="31"/>
      <c r="F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ht="19.5" customHeight="1">
      <c r="A181" s="31"/>
      <c r="B181" s="31"/>
      <c r="C181" s="31"/>
      <c r="D181" s="31"/>
      <c r="E181" s="31"/>
      <c r="F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 spans="1:22" ht="19.5" customHeight="1">
      <c r="A182" s="31"/>
      <c r="B182" s="31"/>
      <c r="C182" s="31"/>
      <c r="D182" s="31"/>
      <c r="E182" s="31"/>
      <c r="F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 spans="1:22" ht="19.5" customHeight="1">
      <c r="A183" s="31"/>
      <c r="B183" s="31"/>
      <c r="C183" s="31"/>
      <c r="D183" s="31"/>
      <c r="E183" s="31"/>
      <c r="F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spans="1:22" ht="19.5" customHeight="1">
      <c r="A184" s="31"/>
      <c r="B184" s="31"/>
      <c r="C184" s="31"/>
      <c r="D184" s="31"/>
      <c r="E184" s="31"/>
      <c r="F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ht="15.75">
      <c r="A185" s="31"/>
      <c r="B185" s="31"/>
      <c r="C185" s="31"/>
      <c r="D185" s="31"/>
      <c r="E185" s="31"/>
      <c r="F185" s="31"/>
      <c r="N185" s="31"/>
      <c r="O185" s="31"/>
      <c r="P185" s="31"/>
      <c r="Q185" s="31"/>
      <c r="R185" s="31"/>
      <c r="S185" s="31"/>
      <c r="T185" s="31"/>
      <c r="U185" s="31"/>
      <c r="V185" s="31"/>
    </row>
    <row r="186" spans="1:22" ht="15.75">
      <c r="A186" s="31"/>
      <c r="B186" s="5"/>
      <c r="C186" s="5"/>
      <c r="D186" s="5"/>
      <c r="E186" s="5"/>
      <c r="F186" s="5"/>
      <c r="G186" s="5"/>
      <c r="H186" s="5"/>
      <c r="I186" s="5"/>
      <c r="J186" s="5"/>
      <c r="K186" s="5"/>
      <c r="N186" s="31"/>
      <c r="O186" s="31"/>
      <c r="P186" s="31"/>
      <c r="Q186" s="31"/>
      <c r="R186" s="31"/>
      <c r="S186" s="31"/>
      <c r="T186" s="31"/>
      <c r="U186" s="31"/>
      <c r="V186" s="31"/>
    </row>
    <row r="187" spans="1:22" ht="15.75">
      <c r="A187" s="31"/>
      <c r="B187" s="5"/>
      <c r="C187" s="5"/>
      <c r="D187" s="5"/>
      <c r="E187" s="5"/>
      <c r="F187" s="5"/>
      <c r="G187" s="5"/>
      <c r="H187" s="5"/>
      <c r="I187" s="5"/>
      <c r="J187" s="5"/>
      <c r="K187" s="5"/>
      <c r="N187" s="31"/>
      <c r="O187" s="31"/>
      <c r="P187" s="31"/>
      <c r="Q187" s="31"/>
      <c r="R187" s="31"/>
      <c r="S187" s="31"/>
      <c r="T187" s="31"/>
      <c r="U187" s="31"/>
      <c r="V187" s="31"/>
    </row>
    <row r="188" spans="1:22" ht="15.75">
      <c r="A188" s="31"/>
      <c r="B188" s="5"/>
      <c r="C188" s="5"/>
      <c r="D188" s="5"/>
      <c r="E188" s="5"/>
      <c r="F188" s="5"/>
      <c r="G188" s="5"/>
      <c r="H188" s="5"/>
      <c r="I188" s="5"/>
      <c r="J188" s="5"/>
      <c r="K188" s="5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ht="30.75" customHeight="1">
      <c r="A189" s="31"/>
      <c r="B189" s="31"/>
      <c r="C189" s="31"/>
      <c r="D189" s="31"/>
      <c r="E189" s="31"/>
      <c r="F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 spans="1:22" ht="15.75">
      <c r="A190" s="31"/>
      <c r="B190" s="31"/>
      <c r="C190" s="31"/>
      <c r="D190" s="31"/>
      <c r="E190" s="31"/>
      <c r="F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 spans="1:22" ht="15.75">
      <c r="A191" s="31"/>
      <c r="B191" s="31"/>
      <c r="C191" s="31"/>
      <c r="D191" s="31"/>
      <c r="E191" s="31"/>
      <c r="F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 spans="1:22" ht="15.75">
      <c r="A192" s="31"/>
      <c r="B192" s="31"/>
      <c r="C192" s="31"/>
      <c r="D192" s="31"/>
      <c r="E192" s="31"/>
      <c r="F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ht="15.75">
      <c r="A193" s="31"/>
      <c r="B193" s="31"/>
      <c r="C193" s="31"/>
      <c r="D193" s="31"/>
      <c r="E193" s="31"/>
      <c r="F193" s="31"/>
      <c r="N193" s="31"/>
      <c r="O193" s="31"/>
      <c r="P193" s="31"/>
      <c r="Q193" s="31"/>
      <c r="R193" s="31"/>
      <c r="S193" s="31"/>
      <c r="T193" s="31"/>
      <c r="U193" s="31"/>
      <c r="V193" s="31"/>
    </row>
    <row r="194" spans="1:22" ht="15.75">
      <c r="A194" s="31"/>
      <c r="B194" s="31"/>
      <c r="C194" s="31"/>
      <c r="D194" s="31"/>
      <c r="E194" s="31"/>
      <c r="F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1:22" ht="15.75">
      <c r="A195" s="31"/>
      <c r="B195" s="31"/>
      <c r="C195" s="31"/>
      <c r="D195" s="31"/>
      <c r="E195" s="31"/>
      <c r="F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1:22" ht="15.75">
      <c r="A196" s="31"/>
      <c r="B196" s="31"/>
      <c r="C196" s="31"/>
      <c r="D196" s="31"/>
      <c r="E196" s="31"/>
      <c r="F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ht="15.75">
      <c r="A197" s="31"/>
      <c r="B197" s="31"/>
      <c r="C197" s="31"/>
      <c r="D197" s="31"/>
      <c r="E197" s="31"/>
      <c r="F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 spans="1:22" ht="15.75">
      <c r="A198" s="31"/>
      <c r="B198" s="31"/>
      <c r="C198" s="31"/>
      <c r="D198" s="31"/>
      <c r="E198" s="31"/>
      <c r="F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 spans="1:22" ht="15.75">
      <c r="A199" s="31"/>
      <c r="B199" s="31"/>
      <c r="C199" s="31"/>
      <c r="D199" s="31"/>
      <c r="E199" s="31"/>
      <c r="F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 spans="1:22" ht="15.75">
      <c r="A200" s="31"/>
      <c r="B200" s="31"/>
      <c r="C200" s="31"/>
      <c r="D200" s="31"/>
      <c r="E200" s="31"/>
      <c r="F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ht="15.75">
      <c r="A201" s="31"/>
      <c r="B201" s="31"/>
      <c r="C201" s="31"/>
      <c r="D201" s="31"/>
      <c r="E201" s="31"/>
      <c r="F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spans="1:22" ht="15.75">
      <c r="A202" s="31"/>
      <c r="B202" s="31"/>
      <c r="C202" s="31"/>
      <c r="D202" s="31"/>
      <c r="E202" s="31"/>
      <c r="F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4" spans="1:22" ht="15.75">
      <c r="A204" s="31"/>
      <c r="B204" s="31"/>
      <c r="C204" s="31"/>
      <c r="D204" s="31"/>
      <c r="E204" s="31"/>
      <c r="F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ht="15.75">
      <c r="A205" s="31"/>
      <c r="B205" s="31"/>
      <c r="C205" s="31"/>
      <c r="D205" s="31"/>
      <c r="E205" s="31"/>
      <c r="F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 spans="1:22" ht="15.75">
      <c r="A206" s="31"/>
      <c r="B206" s="31"/>
      <c r="C206" s="31"/>
      <c r="D206" s="31"/>
      <c r="E206" s="31"/>
      <c r="F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 spans="1:22" ht="15.75">
      <c r="A207" s="31"/>
      <c r="B207" s="31"/>
      <c r="C207" s="31"/>
      <c r="D207" s="31"/>
      <c r="E207" s="31"/>
      <c r="F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 spans="1:22" ht="15.75">
      <c r="A208" s="31"/>
      <c r="B208" s="31"/>
      <c r="C208" s="31"/>
      <c r="D208" s="31"/>
      <c r="E208" s="31"/>
      <c r="F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 spans="1:22" ht="15.75">
      <c r="A209" s="31"/>
      <c r="B209" s="31"/>
      <c r="C209" s="31"/>
      <c r="D209" s="31"/>
      <c r="E209" s="31"/>
      <c r="F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 spans="1:22" ht="15.75">
      <c r="A210" s="31"/>
      <c r="B210" s="31"/>
      <c r="C210" s="31"/>
      <c r="D210" s="31"/>
      <c r="E210" s="31"/>
      <c r="F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spans="1:22" ht="15.75">
      <c r="A211" s="31"/>
      <c r="B211" s="31"/>
      <c r="C211" s="31"/>
      <c r="D211" s="31"/>
      <c r="E211" s="31"/>
      <c r="F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spans="1:22" ht="15.75">
      <c r="A212" s="31"/>
      <c r="B212" s="31"/>
      <c r="C212" s="31"/>
      <c r="D212" s="31"/>
      <c r="E212" s="31"/>
      <c r="F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ht="15.75">
      <c r="A213" s="31"/>
      <c r="B213" s="31"/>
      <c r="C213" s="31"/>
      <c r="D213" s="31"/>
      <c r="E213" s="31"/>
      <c r="F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 spans="1:22" ht="15.75">
      <c r="A214" s="31"/>
      <c r="B214" s="31"/>
      <c r="C214" s="31"/>
      <c r="D214" s="31"/>
      <c r="E214" s="31"/>
      <c r="F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spans="1:22" ht="15.75">
      <c r="A215" s="31"/>
      <c r="B215" s="31"/>
      <c r="C215" s="31"/>
      <c r="D215" s="31"/>
      <c r="E215" s="31"/>
      <c r="F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spans="1:22" ht="15.75">
      <c r="A216" s="31"/>
      <c r="B216" s="31"/>
      <c r="C216" s="31"/>
      <c r="D216" s="31"/>
      <c r="E216" s="31"/>
      <c r="F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ht="15.75">
      <c r="A217" s="31"/>
      <c r="B217" s="31"/>
      <c r="C217" s="31"/>
      <c r="D217" s="31"/>
      <c r="E217" s="31"/>
      <c r="F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 spans="1:22" ht="15.75">
      <c r="A218" s="31"/>
      <c r="B218" s="31"/>
      <c r="C218" s="31"/>
      <c r="D218" s="31"/>
      <c r="E218" s="31"/>
      <c r="F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 spans="1:22" ht="15.75">
      <c r="A219" s="31"/>
      <c r="B219" s="31"/>
      <c r="C219" s="31"/>
      <c r="D219" s="31"/>
      <c r="E219" s="31"/>
      <c r="F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 spans="1:22" ht="15.75">
      <c r="A220" s="31"/>
      <c r="B220" s="31"/>
      <c r="C220" s="31"/>
      <c r="D220" s="31"/>
      <c r="E220" s="31"/>
      <c r="F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ht="15.75">
      <c r="A221" s="31"/>
      <c r="B221" s="31"/>
      <c r="C221" s="31"/>
      <c r="D221" s="31"/>
      <c r="E221" s="31"/>
      <c r="F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spans="1:22" ht="15.75">
      <c r="A222" s="31"/>
      <c r="B222" s="31"/>
      <c r="C222" s="31"/>
      <c r="D222" s="31"/>
      <c r="E222" s="31"/>
      <c r="F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spans="1:22" ht="15.75">
      <c r="A223" s="31"/>
      <c r="B223" s="31"/>
      <c r="C223" s="31"/>
      <c r="D223" s="31"/>
      <c r="E223" s="31"/>
      <c r="F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 spans="1:22" ht="15.75">
      <c r="A224" s="31"/>
      <c r="B224" s="31"/>
      <c r="C224" s="31"/>
      <c r="D224" s="31"/>
      <c r="E224" s="31"/>
      <c r="F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ht="15.75">
      <c r="A225" s="31"/>
      <c r="B225" s="31"/>
      <c r="C225" s="31"/>
      <c r="D225" s="31"/>
      <c r="E225" s="31"/>
      <c r="F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spans="1:22" ht="15.75">
      <c r="A226" s="31"/>
      <c r="B226" s="31"/>
      <c r="C226" s="31"/>
      <c r="D226" s="31"/>
      <c r="E226" s="31"/>
      <c r="F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spans="1:22" ht="15.75">
      <c r="A227" s="31"/>
      <c r="B227" s="31"/>
      <c r="C227" s="31"/>
      <c r="D227" s="31"/>
      <c r="E227" s="31"/>
      <c r="F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 spans="1:22" ht="15.75">
      <c r="A228" s="31"/>
      <c r="B228" s="31"/>
      <c r="C228" s="31"/>
      <c r="D228" s="31"/>
      <c r="E228" s="31"/>
      <c r="F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ht="15.75">
      <c r="A229" s="31"/>
      <c r="B229" s="31"/>
      <c r="C229" s="31"/>
      <c r="D229" s="31"/>
      <c r="E229" s="31"/>
      <c r="F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 spans="1:22" ht="15.75">
      <c r="A230" s="31"/>
      <c r="B230" s="31"/>
      <c r="C230" s="31"/>
      <c r="D230" s="31"/>
      <c r="E230" s="31"/>
      <c r="F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 spans="1:22" ht="15.75">
      <c r="A231" s="31"/>
      <c r="B231" s="31"/>
      <c r="C231" s="31"/>
      <c r="D231" s="31"/>
      <c r="E231" s="31"/>
      <c r="F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 spans="1:22" ht="15.75">
      <c r="A232" s="31"/>
      <c r="B232" s="31"/>
      <c r="C232" s="31"/>
      <c r="D232" s="31"/>
      <c r="E232" s="31"/>
      <c r="F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 spans="1:22" ht="15.75">
      <c r="A233" s="31"/>
      <c r="B233" s="31"/>
      <c r="C233" s="31"/>
      <c r="D233" s="31"/>
      <c r="E233" s="31"/>
      <c r="F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 spans="1:22" ht="15.75">
      <c r="A234" s="31"/>
      <c r="B234" s="31"/>
      <c r="C234" s="31"/>
      <c r="D234" s="31"/>
      <c r="E234" s="31"/>
      <c r="F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 spans="1:22" ht="15.75">
      <c r="A235" s="31"/>
      <c r="B235" s="31"/>
      <c r="C235" s="31"/>
      <c r="D235" s="31"/>
      <c r="E235" s="31"/>
      <c r="F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 spans="1:22" ht="15.75">
      <c r="A236" s="31"/>
      <c r="B236" s="31"/>
      <c r="C236" s="31"/>
      <c r="D236" s="31"/>
      <c r="E236" s="31"/>
      <c r="F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 spans="1:22" ht="15.75">
      <c r="A237" s="31"/>
      <c r="B237" s="31"/>
      <c r="C237" s="31"/>
      <c r="D237" s="31"/>
      <c r="E237" s="31"/>
      <c r="F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 spans="1:22" ht="15.75">
      <c r="A238" s="31"/>
      <c r="B238" s="31"/>
      <c r="C238" s="31"/>
      <c r="D238" s="31"/>
      <c r="E238" s="31"/>
      <c r="F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ht="15.75">
      <c r="A239" s="31"/>
      <c r="B239" s="31"/>
      <c r="C239" s="31"/>
      <c r="D239" s="31"/>
      <c r="E239" s="31"/>
      <c r="F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 spans="1:22" ht="15.75">
      <c r="A240" s="31"/>
      <c r="B240" s="31"/>
      <c r="C240" s="31"/>
      <c r="D240" s="31"/>
      <c r="E240" s="31"/>
      <c r="F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ht="15.75">
      <c r="A241" s="31"/>
      <c r="B241" s="31"/>
      <c r="C241" s="31"/>
      <c r="D241" s="31"/>
      <c r="E241" s="31"/>
      <c r="F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spans="1:22" ht="15.75">
      <c r="A242" s="31"/>
      <c r="B242" s="31"/>
      <c r="C242" s="31"/>
      <c r="D242" s="31"/>
      <c r="E242" s="31"/>
      <c r="F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 spans="1:22" ht="15.75">
      <c r="A243" s="31"/>
      <c r="B243" s="31"/>
      <c r="C243" s="31"/>
      <c r="D243" s="31"/>
      <c r="E243" s="31"/>
      <c r="F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 spans="1:22" ht="15.75">
      <c r="A244" s="31"/>
      <c r="B244" s="31"/>
      <c r="C244" s="31"/>
      <c r="D244" s="31"/>
      <c r="E244" s="31"/>
      <c r="F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ht="15.75">
      <c r="A245" s="31"/>
      <c r="B245" s="31"/>
      <c r="C245" s="31"/>
      <c r="D245" s="31"/>
      <c r="E245" s="31"/>
      <c r="F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 spans="1:22" ht="15.75">
      <c r="A246" s="31"/>
      <c r="B246" s="31"/>
      <c r="C246" s="31"/>
      <c r="D246" s="31"/>
      <c r="E246" s="31"/>
      <c r="F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spans="1:22" ht="15.75">
      <c r="A247" s="31"/>
      <c r="B247" s="31"/>
      <c r="C247" s="31"/>
      <c r="D247" s="31"/>
      <c r="E247" s="31"/>
      <c r="F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 spans="1:22" ht="15.75">
      <c r="A248" s="31"/>
      <c r="B248" s="31"/>
      <c r="C248" s="31"/>
      <c r="D248" s="31"/>
      <c r="E248" s="31"/>
      <c r="F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ht="15.75">
      <c r="A249" s="31"/>
      <c r="B249" s="31"/>
      <c r="C249" s="31"/>
      <c r="D249" s="31"/>
      <c r="E249" s="31"/>
      <c r="F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 spans="1:22" ht="15.75">
      <c r="A250" s="31"/>
      <c r="B250" s="31"/>
      <c r="C250" s="31"/>
      <c r="D250" s="31"/>
      <c r="E250" s="31"/>
      <c r="F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 spans="1:22" ht="15.75">
      <c r="A251" s="31"/>
      <c r="B251" s="31"/>
      <c r="C251" s="31"/>
      <c r="D251" s="31"/>
      <c r="E251" s="31"/>
      <c r="F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 spans="1:22" ht="15.75">
      <c r="A252" s="31"/>
      <c r="B252" s="31"/>
      <c r="C252" s="31"/>
      <c r="D252" s="31"/>
      <c r="E252" s="31"/>
      <c r="F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ht="15.75">
      <c r="A253" s="31"/>
      <c r="B253" s="31"/>
      <c r="C253" s="31"/>
      <c r="D253" s="31"/>
      <c r="E253" s="31"/>
      <c r="F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 spans="1:22" ht="15.75">
      <c r="A254" s="31"/>
      <c r="B254" s="31"/>
      <c r="C254" s="31"/>
      <c r="D254" s="31"/>
      <c r="E254" s="31"/>
      <c r="F254" s="31"/>
      <c r="N254" s="31"/>
      <c r="O254" s="31"/>
      <c r="P254" s="31"/>
      <c r="Q254" s="31"/>
      <c r="R254" s="31"/>
      <c r="S254" s="31"/>
      <c r="T254" s="31"/>
      <c r="U254" s="31"/>
      <c r="V254" s="31"/>
    </row>
    <row r="255" spans="1:22" ht="15.75">
      <c r="A255" s="31"/>
      <c r="B255" s="31"/>
      <c r="C255" s="31"/>
      <c r="D255" s="31"/>
      <c r="E255" s="31"/>
      <c r="F255" s="31"/>
      <c r="N255" s="31"/>
      <c r="O255" s="31"/>
      <c r="P255" s="31"/>
      <c r="Q255" s="31"/>
      <c r="R255" s="31"/>
      <c r="S255" s="31"/>
      <c r="T255" s="31"/>
      <c r="U255" s="31"/>
      <c r="V255" s="31"/>
    </row>
    <row r="256" spans="1:22" ht="15.75">
      <c r="A256" s="31"/>
      <c r="B256" s="31"/>
      <c r="C256" s="31"/>
      <c r="D256" s="31"/>
      <c r="E256" s="31"/>
      <c r="F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 spans="1:22" ht="15.75">
      <c r="A257" s="31"/>
      <c r="B257" s="31"/>
      <c r="C257" s="31"/>
      <c r="D257" s="31"/>
      <c r="E257" s="31"/>
      <c r="F257" s="31"/>
      <c r="N257" s="31"/>
      <c r="O257" s="31"/>
      <c r="P257" s="31"/>
      <c r="Q257" s="31"/>
      <c r="R257" s="31"/>
      <c r="S257" s="31"/>
      <c r="T257" s="31"/>
      <c r="U257" s="31"/>
      <c r="V257" s="31"/>
    </row>
    <row r="258" spans="1:22" ht="15.75">
      <c r="A258" s="31"/>
      <c r="B258" s="31"/>
      <c r="C258" s="31"/>
      <c r="D258" s="31"/>
      <c r="E258" s="31"/>
      <c r="F258" s="31"/>
      <c r="N258" s="31"/>
      <c r="O258" s="31"/>
      <c r="P258" s="31"/>
      <c r="Q258" s="31"/>
      <c r="R258" s="31"/>
      <c r="S258" s="31"/>
      <c r="T258" s="31"/>
      <c r="U258" s="31"/>
      <c r="V258" s="31"/>
    </row>
    <row r="259" spans="1:22" ht="15.75">
      <c r="A259" s="31"/>
      <c r="B259" s="31"/>
      <c r="C259" s="31"/>
      <c r="D259" s="31"/>
      <c r="E259" s="31"/>
      <c r="F259" s="31"/>
      <c r="N259" s="31"/>
      <c r="O259" s="31"/>
      <c r="P259" s="31"/>
      <c r="Q259" s="31"/>
      <c r="R259" s="31"/>
      <c r="S259" s="31"/>
      <c r="T259" s="31"/>
      <c r="U259" s="31"/>
      <c r="V259" s="31"/>
    </row>
    <row r="260" spans="1:22" ht="15.75">
      <c r="A260" s="31"/>
      <c r="B260" s="31"/>
      <c r="C260" s="31"/>
      <c r="D260" s="31"/>
      <c r="E260" s="31"/>
      <c r="F260" s="31"/>
      <c r="N260" s="31"/>
      <c r="O260" s="31"/>
      <c r="P260" s="31"/>
      <c r="Q260" s="31"/>
      <c r="R260" s="31"/>
      <c r="S260" s="31"/>
      <c r="T260" s="31"/>
      <c r="U260" s="31"/>
      <c r="V260" s="31"/>
    </row>
    <row r="261" spans="1:22" ht="15.75">
      <c r="A261" s="31"/>
      <c r="B261" s="31"/>
      <c r="C261" s="31"/>
      <c r="D261" s="31"/>
      <c r="E261" s="31"/>
      <c r="F261" s="31"/>
      <c r="N261" s="31"/>
      <c r="O261" s="31"/>
      <c r="P261" s="31"/>
      <c r="Q261" s="31"/>
      <c r="R261" s="31"/>
      <c r="S261" s="31"/>
      <c r="T261" s="31"/>
      <c r="U261" s="31"/>
      <c r="V261" s="31"/>
    </row>
    <row r="262" spans="1:22" ht="15.75">
      <c r="A262" s="31"/>
      <c r="B262" s="31"/>
      <c r="C262" s="31"/>
      <c r="D262" s="31"/>
      <c r="E262" s="31"/>
      <c r="F262" s="31"/>
      <c r="N262" s="31"/>
      <c r="O262" s="31"/>
      <c r="P262" s="31"/>
      <c r="Q262" s="31"/>
      <c r="R262" s="31"/>
      <c r="S262" s="31"/>
      <c r="T262" s="31"/>
      <c r="U262" s="31"/>
      <c r="V262" s="31"/>
    </row>
    <row r="263" spans="1:22" ht="15.75">
      <c r="A263" s="31"/>
      <c r="B263" s="31"/>
      <c r="C263" s="31"/>
      <c r="D263" s="31"/>
      <c r="E263" s="31"/>
      <c r="F263" s="31"/>
      <c r="N263" s="31"/>
      <c r="O263" s="31"/>
      <c r="P263" s="31"/>
      <c r="Q263" s="31"/>
      <c r="R263" s="31"/>
      <c r="S263" s="31"/>
      <c r="T263" s="31"/>
      <c r="U263" s="31"/>
      <c r="V263" s="31"/>
    </row>
    <row r="264" spans="1:22" ht="18" customHeight="1">
      <c r="A264" s="31"/>
      <c r="B264" s="31"/>
      <c r="C264" s="31"/>
      <c r="D264" s="31"/>
      <c r="E264" s="31"/>
      <c r="F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 spans="1:22" ht="15.75">
      <c r="A265" s="31"/>
      <c r="B265" s="31"/>
      <c r="C265" s="31"/>
      <c r="D265" s="31"/>
      <c r="E265" s="31"/>
      <c r="F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 spans="1:22" ht="15.75">
      <c r="A266" s="31"/>
      <c r="B266" s="31"/>
      <c r="C266" s="31"/>
      <c r="D266" s="31"/>
      <c r="E266" s="31"/>
      <c r="F266" s="31"/>
      <c r="N266" s="31"/>
      <c r="O266" s="31"/>
      <c r="P266" s="31"/>
      <c r="Q266" s="31"/>
      <c r="R266" s="31"/>
      <c r="S266" s="31"/>
      <c r="T266" s="31"/>
      <c r="U266" s="31"/>
      <c r="V266" s="31"/>
    </row>
    <row r="267" spans="1:22" ht="15.75">
      <c r="A267" s="31"/>
      <c r="B267" s="31"/>
      <c r="C267" s="31"/>
      <c r="D267" s="31"/>
      <c r="E267" s="31"/>
      <c r="F267" s="31"/>
      <c r="N267" s="31"/>
      <c r="O267" s="31"/>
      <c r="P267" s="31"/>
      <c r="Q267" s="31"/>
      <c r="R267" s="31"/>
      <c r="S267" s="31"/>
      <c r="T267" s="31"/>
      <c r="U267" s="31"/>
      <c r="V267" s="31"/>
    </row>
    <row r="268" spans="1:22" ht="15.75">
      <c r="A268" s="31"/>
      <c r="B268" s="31"/>
      <c r="C268" s="31"/>
      <c r="D268" s="31"/>
      <c r="E268" s="31"/>
      <c r="F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ht="15.75">
      <c r="A269" s="31"/>
      <c r="B269" s="31"/>
      <c r="C269" s="31"/>
      <c r="D269" s="31"/>
      <c r="E269" s="31"/>
      <c r="F269" s="31"/>
      <c r="N269" s="31"/>
      <c r="O269" s="31"/>
      <c r="P269" s="31"/>
      <c r="Q269" s="31"/>
      <c r="R269" s="31"/>
      <c r="S269" s="31"/>
      <c r="T269" s="31"/>
      <c r="U269" s="31"/>
      <c r="V269" s="31"/>
    </row>
    <row r="270" spans="1:22" ht="15.75">
      <c r="A270" s="31"/>
      <c r="B270" s="31"/>
      <c r="C270" s="31"/>
      <c r="D270" s="31"/>
      <c r="E270" s="31"/>
      <c r="F270" s="31"/>
      <c r="N270" s="31"/>
      <c r="O270" s="31"/>
      <c r="P270" s="31"/>
      <c r="Q270" s="31"/>
      <c r="R270" s="31"/>
      <c r="S270" s="31"/>
      <c r="T270" s="31"/>
      <c r="U270" s="31"/>
      <c r="V270" s="31"/>
    </row>
    <row r="273" spans="1:26" ht="18.75" customHeight="1">
      <c r="A273" s="361"/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>
      <c r="A274" s="361"/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41"/>
      <c r="O274" s="341"/>
      <c r="P274" s="341"/>
      <c r="Q274" s="341"/>
      <c r="R274" s="341"/>
      <c r="S274" s="341"/>
      <c r="T274" s="341"/>
      <c r="U274" s="341"/>
      <c r="V274" s="341"/>
      <c r="W274" s="37"/>
      <c r="X274" s="37"/>
      <c r="Y274" s="37"/>
      <c r="Z274" s="37"/>
    </row>
    <row r="275" spans="1:26" ht="15.75" customHeight="1">
      <c r="A275" s="361"/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41"/>
      <c r="O275" s="341"/>
      <c r="P275" s="341"/>
      <c r="Q275" s="341"/>
      <c r="R275" s="341"/>
      <c r="S275" s="341"/>
      <c r="T275" s="341"/>
      <c r="U275" s="341"/>
      <c r="V275" s="341"/>
      <c r="W275" s="37"/>
      <c r="X275" s="37"/>
      <c r="Y275" s="37"/>
      <c r="Z275" s="37"/>
    </row>
    <row r="276" spans="1:26" ht="15.75" customHeight="1">
      <c r="A276" s="361"/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41"/>
      <c r="O276" s="341"/>
      <c r="P276" s="341"/>
      <c r="Q276" s="341"/>
      <c r="R276" s="341"/>
      <c r="S276" s="341"/>
      <c r="T276" s="341"/>
      <c r="U276" s="341"/>
      <c r="V276" s="341"/>
      <c r="W276" s="37"/>
      <c r="X276" s="37"/>
      <c r="Y276" s="37"/>
      <c r="Z276" s="37"/>
    </row>
    <row r="277" spans="1:26" ht="15.75">
      <c r="A277" s="361"/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41"/>
      <c r="O277" s="341"/>
      <c r="P277" s="341"/>
      <c r="Q277" s="341"/>
      <c r="R277" s="341"/>
      <c r="S277" s="341"/>
      <c r="T277" s="341"/>
      <c r="U277" s="341"/>
      <c r="V277" s="341"/>
      <c r="W277" s="37"/>
      <c r="X277" s="37"/>
      <c r="Y277" s="37"/>
      <c r="Z277" s="37"/>
    </row>
    <row r="278" spans="1:26" ht="15.75">
      <c r="A278" s="361"/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41"/>
      <c r="O278" s="341"/>
      <c r="P278" s="341"/>
      <c r="Q278" s="341"/>
      <c r="R278" s="341"/>
      <c r="S278" s="341"/>
      <c r="T278" s="341"/>
      <c r="U278" s="341"/>
      <c r="V278" s="341"/>
      <c r="W278" s="37"/>
      <c r="X278" s="37"/>
      <c r="Y278" s="37"/>
      <c r="Z278" s="37"/>
    </row>
    <row r="279" spans="1:26" ht="15.75">
      <c r="A279" s="361"/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41"/>
      <c r="O279" s="341"/>
      <c r="P279" s="341"/>
      <c r="Q279" s="341"/>
      <c r="R279" s="341"/>
      <c r="S279" s="341"/>
      <c r="T279" s="341"/>
      <c r="U279" s="341"/>
      <c r="V279" s="341"/>
      <c r="W279" s="37"/>
      <c r="X279" s="37"/>
      <c r="Y279" s="37"/>
      <c r="Z279" s="37"/>
    </row>
    <row r="280" spans="1:27" ht="15.75">
      <c r="A280" s="361"/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41"/>
      <c r="O280" s="341"/>
      <c r="P280" s="341"/>
      <c r="Q280" s="341"/>
      <c r="R280" s="341"/>
      <c r="S280" s="341"/>
      <c r="T280" s="341"/>
      <c r="U280" s="341"/>
      <c r="V280" s="341"/>
      <c r="W280" s="37"/>
      <c r="X280" s="37"/>
      <c r="Y280" s="37"/>
      <c r="Z280" s="37"/>
      <c r="AA280" s="37"/>
    </row>
    <row r="281" spans="1:26" ht="15.75">
      <c r="A281" s="361"/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41"/>
      <c r="O281" s="341"/>
      <c r="P281" s="341"/>
      <c r="Q281" s="341"/>
      <c r="R281" s="341"/>
      <c r="S281" s="341"/>
      <c r="T281" s="341"/>
      <c r="U281" s="341"/>
      <c r="V281" s="341"/>
      <c r="W281" s="37"/>
      <c r="X281" s="37"/>
      <c r="Y281" s="37"/>
      <c r="Z281" s="37"/>
    </row>
    <row r="282" spans="1:26" ht="15.75">
      <c r="A282" s="361"/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41"/>
      <c r="O282" s="341"/>
      <c r="P282" s="341"/>
      <c r="Q282" s="341"/>
      <c r="R282" s="341"/>
      <c r="S282" s="341"/>
      <c r="T282" s="341"/>
      <c r="U282" s="341"/>
      <c r="V282" s="341"/>
      <c r="W282" s="37"/>
      <c r="X282" s="37"/>
      <c r="Y282" s="37"/>
      <c r="Z282" s="37"/>
    </row>
    <row r="283" spans="2:26" ht="15.75">
      <c r="B283" s="1136"/>
      <c r="C283" s="362"/>
      <c r="D283" s="362"/>
      <c r="E283" s="363"/>
      <c r="F283" s="363"/>
      <c r="G283" s="363"/>
      <c r="H283" s="363"/>
      <c r="I283" s="362"/>
      <c r="J283" s="362"/>
      <c r="K283" s="362"/>
      <c r="L283" s="37"/>
      <c r="M283" s="37"/>
      <c r="N283" s="341"/>
      <c r="O283" s="341"/>
      <c r="P283" s="341"/>
      <c r="Q283" s="341"/>
      <c r="R283" s="341"/>
      <c r="S283" s="341"/>
      <c r="T283" s="341"/>
      <c r="U283" s="341"/>
      <c r="V283" s="341"/>
      <c r="W283" s="37"/>
      <c r="X283" s="37"/>
      <c r="Y283" s="37"/>
      <c r="Z283" s="37"/>
    </row>
  </sheetData>
  <sheetProtection/>
  <mergeCells count="372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P4"/>
    <mergeCell ref="Q3:S4"/>
    <mergeCell ref="T3:V4"/>
    <mergeCell ref="W3:Y4"/>
    <mergeCell ref="Z3:AB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O5:P5"/>
    <mergeCell ref="R5:S5"/>
    <mergeCell ref="N6:V6"/>
    <mergeCell ref="O7:P7"/>
    <mergeCell ref="R7:S7"/>
    <mergeCell ref="O8:P8"/>
    <mergeCell ref="R8:S8"/>
    <mergeCell ref="A9:V9"/>
    <mergeCell ref="A10:V10"/>
    <mergeCell ref="O11:P11"/>
    <mergeCell ref="R11:S11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O22:P22"/>
    <mergeCell ref="R22:S22"/>
    <mergeCell ref="A23:F23"/>
    <mergeCell ref="O23:P23"/>
    <mergeCell ref="R23:S23"/>
    <mergeCell ref="A24:B24"/>
    <mergeCell ref="O24:P24"/>
    <mergeCell ref="R24:S24"/>
    <mergeCell ref="A25:B25"/>
    <mergeCell ref="O25:P25"/>
    <mergeCell ref="R25:S25"/>
    <mergeCell ref="A27:V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A48:F48"/>
    <mergeCell ref="O48:P48"/>
    <mergeCell ref="R48:S48"/>
    <mergeCell ref="A49:B49"/>
    <mergeCell ref="O49:P49"/>
    <mergeCell ref="R49:S49"/>
    <mergeCell ref="A50:B50"/>
    <mergeCell ref="O50:P50"/>
    <mergeCell ref="R50:S50"/>
    <mergeCell ref="A52:V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O60:P60"/>
    <mergeCell ref="R60:S60"/>
    <mergeCell ref="O61:P61"/>
    <mergeCell ref="R61:S61"/>
    <mergeCell ref="O62:P62"/>
    <mergeCell ref="R62:S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6:P96"/>
    <mergeCell ref="R96:S96"/>
    <mergeCell ref="O97:P97"/>
    <mergeCell ref="R97:S97"/>
    <mergeCell ref="O98:P98"/>
    <mergeCell ref="R98:S98"/>
    <mergeCell ref="O99:P99"/>
    <mergeCell ref="R99:S99"/>
    <mergeCell ref="O100:P100"/>
    <mergeCell ref="R100:S100"/>
    <mergeCell ref="O101:P101"/>
    <mergeCell ref="R101:S101"/>
    <mergeCell ref="O102:P102"/>
    <mergeCell ref="R102:S102"/>
    <mergeCell ref="O103:P103"/>
    <mergeCell ref="R103:S103"/>
    <mergeCell ref="O104:P104"/>
    <mergeCell ref="R104:S104"/>
    <mergeCell ref="O105:P105"/>
    <mergeCell ref="R105:S105"/>
    <mergeCell ref="O106:P106"/>
    <mergeCell ref="R106:S106"/>
    <mergeCell ref="A107:F107"/>
    <mergeCell ref="O107:P107"/>
    <mergeCell ref="R107:S107"/>
    <mergeCell ref="A108:B108"/>
    <mergeCell ref="O108:P108"/>
    <mergeCell ref="R108:S108"/>
    <mergeCell ref="A109:B109"/>
    <mergeCell ref="O109:P109"/>
    <mergeCell ref="R109:S109"/>
    <mergeCell ref="A111:V111"/>
    <mergeCell ref="A112:V112"/>
    <mergeCell ref="A113:B113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A118:F118"/>
    <mergeCell ref="O118:P118"/>
    <mergeCell ref="R118:S118"/>
    <mergeCell ref="A119:B119"/>
    <mergeCell ref="O119:P119"/>
    <mergeCell ref="R119:S119"/>
    <mergeCell ref="A120:B120"/>
    <mergeCell ref="O120:P120"/>
    <mergeCell ref="R120:S120"/>
    <mergeCell ref="A121:V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A128:F128"/>
    <mergeCell ref="O128:P128"/>
    <mergeCell ref="R128:S128"/>
    <mergeCell ref="A129:B129"/>
    <mergeCell ref="O129:P129"/>
    <mergeCell ref="R129:S129"/>
    <mergeCell ref="A130:B130"/>
    <mergeCell ref="O130:P130"/>
    <mergeCell ref="R130:S130"/>
    <mergeCell ref="A132:V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A145:F145"/>
    <mergeCell ref="O145:P145"/>
    <mergeCell ref="R145:S145"/>
    <mergeCell ref="A146:B146"/>
    <mergeCell ref="O146:P146"/>
    <mergeCell ref="R146:S146"/>
    <mergeCell ref="A147:B147"/>
    <mergeCell ref="O147:P147"/>
    <mergeCell ref="R147:S147"/>
    <mergeCell ref="A148:V148"/>
    <mergeCell ref="O149:P149"/>
    <mergeCell ref="R149:S149"/>
    <mergeCell ref="O150:P150"/>
    <mergeCell ref="R150:S150"/>
    <mergeCell ref="A151:B151"/>
    <mergeCell ref="O151:P151"/>
    <mergeCell ref="R151:S151"/>
    <mergeCell ref="O152:P152"/>
    <mergeCell ref="R152:S152"/>
    <mergeCell ref="A153:V153"/>
    <mergeCell ref="O154:P154"/>
    <mergeCell ref="R154:S154"/>
    <mergeCell ref="O155:P155"/>
    <mergeCell ref="R155:S155"/>
    <mergeCell ref="A156:F156"/>
    <mergeCell ref="O156:P156"/>
    <mergeCell ref="R156:S156"/>
    <mergeCell ref="A158:B158"/>
    <mergeCell ref="O158:P158"/>
    <mergeCell ref="R158:S158"/>
    <mergeCell ref="A159:B159"/>
    <mergeCell ref="O159:P159"/>
    <mergeCell ref="R159:S159"/>
    <mergeCell ref="A160:B160"/>
    <mergeCell ref="O160:P160"/>
    <mergeCell ref="R160:S160"/>
    <mergeCell ref="A161:M161"/>
    <mergeCell ref="O161:P161"/>
    <mergeCell ref="R161:S161"/>
    <mergeCell ref="A162:M162"/>
    <mergeCell ref="O162:P162"/>
    <mergeCell ref="R162:S162"/>
    <mergeCell ref="A163:M163"/>
    <mergeCell ref="O163:P163"/>
    <mergeCell ref="R163:S163"/>
    <mergeCell ref="A164:M164"/>
    <mergeCell ref="O164:P164"/>
    <mergeCell ref="R164:S164"/>
    <mergeCell ref="A165:M165"/>
    <mergeCell ref="O165:P165"/>
    <mergeCell ref="R165:S165"/>
    <mergeCell ref="A166:M166"/>
    <mergeCell ref="O166:P166"/>
    <mergeCell ref="R166:S166"/>
    <mergeCell ref="N167:P167"/>
    <mergeCell ref="Q167:S167"/>
    <mergeCell ref="T167:U167"/>
    <mergeCell ref="N168:P168"/>
    <mergeCell ref="Q168:S168"/>
    <mergeCell ref="T168:V168"/>
    <mergeCell ref="N170:V170"/>
    <mergeCell ref="D172:F172"/>
    <mergeCell ref="H172:K172"/>
    <mergeCell ref="N172:V172"/>
    <mergeCell ref="D177:F177"/>
    <mergeCell ref="H177:K177"/>
    <mergeCell ref="N173:P173"/>
    <mergeCell ref="Q173:S173"/>
    <mergeCell ref="D174:F174"/>
    <mergeCell ref="H174:K174"/>
    <mergeCell ref="D175:F175"/>
    <mergeCell ref="H175:K17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7"/>
  <sheetViews>
    <sheetView view="pageBreakPreview" zoomScale="75" zoomScaleNormal="75" zoomScaleSheetLayoutView="75" workbookViewId="0" topLeftCell="A1">
      <selection activeCell="B10" sqref="B10"/>
    </sheetView>
  </sheetViews>
  <sheetFormatPr defaultColWidth="9.00390625" defaultRowHeight="12.75"/>
  <cols>
    <col min="1" max="1" width="11.375" style="788" customWidth="1"/>
    <col min="2" max="2" width="43.75390625" style="789" customWidth="1"/>
    <col min="3" max="3" width="5.00390625" style="790" customWidth="1"/>
    <col min="4" max="4" width="6.25390625" style="791" customWidth="1"/>
    <col min="5" max="5" width="4.75390625" style="790" customWidth="1"/>
    <col min="6" max="6" width="7.125" style="790" customWidth="1"/>
    <col min="7" max="7" width="7.75390625" style="669" hidden="1" customWidth="1"/>
    <col min="8" max="8" width="8.375" style="669" hidden="1" customWidth="1"/>
    <col min="9" max="9" width="6.375" style="669" customWidth="1"/>
    <col min="10" max="10" width="5.125" style="669" customWidth="1"/>
    <col min="11" max="11" width="7.875" style="669" customWidth="1"/>
    <col min="12" max="12" width="7.75390625" style="669" customWidth="1"/>
    <col min="13" max="13" width="8.375" style="669" hidden="1" customWidth="1"/>
    <col min="14" max="14" width="9.625" style="792" customWidth="1"/>
    <col min="15" max="15" width="5.25390625" style="792" hidden="1" customWidth="1"/>
    <col min="16" max="16" width="4.75390625" style="792" hidden="1" customWidth="1"/>
    <col min="17" max="17" width="8.875" style="792" hidden="1" customWidth="1"/>
    <col min="18" max="18" width="5.375" style="792" hidden="1" customWidth="1"/>
    <col min="19" max="19" width="3.125" style="792" hidden="1" customWidth="1"/>
    <col min="20" max="20" width="8.00390625" style="792" hidden="1" customWidth="1"/>
    <col min="21" max="21" width="6.75390625" style="792" hidden="1" customWidth="1"/>
    <col min="22" max="22" width="7.625" style="792" hidden="1" customWidth="1"/>
    <col min="23" max="23" width="7.75390625" style="669" hidden="1" customWidth="1"/>
    <col min="24" max="24" width="5.75390625" style="669" hidden="1" customWidth="1"/>
    <col min="25" max="25" width="7.875" style="669" hidden="1" customWidth="1"/>
    <col min="26" max="28" width="5.75390625" style="669" hidden="1" customWidth="1"/>
    <col min="29" max="29" width="0" style="669" hidden="1" customWidth="1"/>
    <col min="30" max="30" width="30.375" style="669" customWidth="1"/>
    <col min="31" max="81" width="9.125" style="31" customWidth="1"/>
    <col min="82" max="16384" width="9.125" style="5" customWidth="1"/>
  </cols>
  <sheetData>
    <row r="1" spans="1:30" ht="19.5" thickBot="1">
      <c r="A1" s="1508" t="s">
        <v>274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10"/>
      <c r="W1" s="668"/>
      <c r="X1" s="668"/>
      <c r="Y1" s="668"/>
      <c r="Z1" s="668"/>
      <c r="AA1" s="668"/>
      <c r="AB1" s="668"/>
      <c r="AD1" s="1507" t="s">
        <v>276</v>
      </c>
    </row>
    <row r="2" spans="1:30" ht="18.75">
      <c r="A2" s="1511" t="s">
        <v>21</v>
      </c>
      <c r="B2" s="1513" t="s">
        <v>81</v>
      </c>
      <c r="C2" s="1516" t="s">
        <v>226</v>
      </c>
      <c r="D2" s="1517"/>
      <c r="E2" s="1518"/>
      <c r="F2" s="1519"/>
      <c r="G2" s="1524" t="s">
        <v>82</v>
      </c>
      <c r="H2" s="1526" t="s">
        <v>83</v>
      </c>
      <c r="I2" s="1527"/>
      <c r="J2" s="1527"/>
      <c r="K2" s="1527"/>
      <c r="L2" s="1527"/>
      <c r="M2" s="1528"/>
      <c r="N2" s="1529"/>
      <c r="O2" s="1530"/>
      <c r="P2" s="1530"/>
      <c r="Q2" s="1530"/>
      <c r="R2" s="1530"/>
      <c r="S2" s="1530"/>
      <c r="T2" s="1530"/>
      <c r="U2" s="1530"/>
      <c r="V2" s="1531"/>
      <c r="W2" s="670"/>
      <c r="X2" s="670"/>
      <c r="Y2" s="670"/>
      <c r="Z2" s="670"/>
      <c r="AA2" s="670"/>
      <c r="AB2" s="670"/>
      <c r="AD2" s="1507"/>
    </row>
    <row r="3" spans="1:30" ht="18.75">
      <c r="A3" s="1512"/>
      <c r="B3" s="1514"/>
      <c r="C3" s="1520"/>
      <c r="D3" s="1521"/>
      <c r="E3" s="1522"/>
      <c r="F3" s="1523"/>
      <c r="G3" s="1525"/>
      <c r="H3" s="1532" t="s">
        <v>84</v>
      </c>
      <c r="I3" s="1533" t="s">
        <v>85</v>
      </c>
      <c r="J3" s="1534"/>
      <c r="K3" s="1534"/>
      <c r="L3" s="1535"/>
      <c r="M3" s="1483" t="s">
        <v>86</v>
      </c>
      <c r="N3" s="1497" t="s">
        <v>235</v>
      </c>
      <c r="O3" s="1498"/>
      <c r="P3" s="1499"/>
      <c r="Q3" s="1503" t="s">
        <v>236</v>
      </c>
      <c r="R3" s="1498"/>
      <c r="S3" s="1499"/>
      <c r="T3" s="1503" t="s">
        <v>22</v>
      </c>
      <c r="U3" s="1498"/>
      <c r="V3" s="1505"/>
      <c r="W3" s="1501"/>
      <c r="X3" s="1501"/>
      <c r="Y3" s="1501"/>
      <c r="Z3" s="1501"/>
      <c r="AA3" s="1501"/>
      <c r="AB3" s="1501"/>
      <c r="AD3" s="1507"/>
    </row>
    <row r="4" spans="1:30" ht="18.75">
      <c r="A4" s="1512"/>
      <c r="B4" s="1514"/>
      <c r="C4" s="1482" t="s">
        <v>87</v>
      </c>
      <c r="D4" s="1482" t="s">
        <v>88</v>
      </c>
      <c r="E4" s="1484" t="s">
        <v>89</v>
      </c>
      <c r="F4" s="1485"/>
      <c r="G4" s="1525"/>
      <c r="H4" s="1532"/>
      <c r="I4" s="1482" t="s">
        <v>90</v>
      </c>
      <c r="J4" s="1486" t="s">
        <v>91</v>
      </c>
      <c r="K4" s="1487"/>
      <c r="L4" s="1488"/>
      <c r="M4" s="1483"/>
      <c r="N4" s="1500"/>
      <c r="O4" s="1501"/>
      <c r="P4" s="1502"/>
      <c r="Q4" s="1504"/>
      <c r="R4" s="1501"/>
      <c r="S4" s="1502"/>
      <c r="T4" s="1504"/>
      <c r="U4" s="1501"/>
      <c r="V4" s="1506"/>
      <c r="W4" s="1501"/>
      <c r="X4" s="1501"/>
      <c r="Y4" s="1501"/>
      <c r="Z4" s="1501"/>
      <c r="AA4" s="1501"/>
      <c r="AB4" s="1501"/>
      <c r="AD4" s="1507"/>
    </row>
    <row r="5" spans="1:30" ht="15" customHeight="1">
      <c r="A5" s="1512"/>
      <c r="B5" s="1514"/>
      <c r="C5" s="1482"/>
      <c r="D5" s="1483"/>
      <c r="E5" s="1489" t="s">
        <v>92</v>
      </c>
      <c r="F5" s="1491" t="s">
        <v>93</v>
      </c>
      <c r="G5" s="1525"/>
      <c r="H5" s="1532"/>
      <c r="I5" s="1482"/>
      <c r="J5" s="1494" t="s">
        <v>44</v>
      </c>
      <c r="K5" s="1494" t="s">
        <v>57</v>
      </c>
      <c r="L5" s="1494" t="s">
        <v>94</v>
      </c>
      <c r="M5" s="1483"/>
      <c r="N5" s="671">
        <v>1</v>
      </c>
      <c r="O5" s="1475">
        <v>2</v>
      </c>
      <c r="P5" s="1476"/>
      <c r="Q5" s="672">
        <v>3</v>
      </c>
      <c r="R5" s="1475">
        <v>4</v>
      </c>
      <c r="S5" s="1476"/>
      <c r="T5" s="672">
        <v>5</v>
      </c>
      <c r="U5" s="673" t="s">
        <v>233</v>
      </c>
      <c r="V5" s="673" t="s">
        <v>234</v>
      </c>
      <c r="W5" s="674"/>
      <c r="X5" s="674"/>
      <c r="Y5" s="674"/>
      <c r="Z5" s="674"/>
      <c r="AA5" s="674"/>
      <c r="AB5" s="674"/>
      <c r="AD5" s="1507"/>
    </row>
    <row r="6" spans="1:30" ht="19.5" thickBot="1">
      <c r="A6" s="1512"/>
      <c r="B6" s="1514"/>
      <c r="C6" s="1482"/>
      <c r="D6" s="1483"/>
      <c r="E6" s="1490"/>
      <c r="F6" s="1492"/>
      <c r="G6" s="1525"/>
      <c r="H6" s="1532"/>
      <c r="I6" s="1482"/>
      <c r="J6" s="1495"/>
      <c r="K6" s="1495"/>
      <c r="L6" s="1495"/>
      <c r="M6" s="1483"/>
      <c r="N6" s="1477"/>
      <c r="O6" s="1478"/>
      <c r="P6" s="1478"/>
      <c r="Q6" s="1478"/>
      <c r="R6" s="1478"/>
      <c r="S6" s="1478"/>
      <c r="T6" s="1478"/>
      <c r="U6" s="1478"/>
      <c r="V6" s="1479"/>
      <c r="W6" s="670"/>
      <c r="X6" s="670"/>
      <c r="Y6" s="670"/>
      <c r="Z6" s="670"/>
      <c r="AA6" s="670"/>
      <c r="AB6" s="670"/>
      <c r="AD6" s="1507"/>
    </row>
    <row r="7" spans="1:30" ht="56.25" customHeight="1" thickBot="1">
      <c r="A7" s="1512"/>
      <c r="B7" s="1515"/>
      <c r="C7" s="1482"/>
      <c r="D7" s="1483"/>
      <c r="E7" s="1490"/>
      <c r="F7" s="1493"/>
      <c r="G7" s="1525"/>
      <c r="H7" s="1532"/>
      <c r="I7" s="1482"/>
      <c r="J7" s="1496"/>
      <c r="K7" s="1496"/>
      <c r="L7" s="1496"/>
      <c r="M7" s="1483"/>
      <c r="N7" s="675"/>
      <c r="O7" s="1480"/>
      <c r="P7" s="1481"/>
      <c r="Q7" s="675"/>
      <c r="R7" s="1480"/>
      <c r="S7" s="1481"/>
      <c r="T7" s="676"/>
      <c r="U7" s="677"/>
      <c r="V7" s="678"/>
      <c r="W7" s="679"/>
      <c r="X7" s="679"/>
      <c r="Y7" s="679"/>
      <c r="Z7" s="679"/>
      <c r="AA7" s="679"/>
      <c r="AB7" s="679"/>
      <c r="AD7" s="1507"/>
    </row>
    <row r="8" spans="1:81" ht="18.75">
      <c r="A8" s="680" t="s">
        <v>103</v>
      </c>
      <c r="B8" s="731" t="s">
        <v>54</v>
      </c>
      <c r="C8" s="757"/>
      <c r="D8" s="749"/>
      <c r="E8" s="734"/>
      <c r="F8" s="735"/>
      <c r="G8" s="793">
        <v>8</v>
      </c>
      <c r="H8" s="751">
        <v>240</v>
      </c>
      <c r="I8" s="683"/>
      <c r="J8" s="683"/>
      <c r="K8" s="752"/>
      <c r="L8" s="683"/>
      <c r="M8" s="753"/>
      <c r="N8" s="740"/>
      <c r="O8" s="1469"/>
      <c r="P8" s="1470"/>
      <c r="Q8" s="740"/>
      <c r="R8" s="1469"/>
      <c r="S8" s="1470"/>
      <c r="T8" s="741"/>
      <c r="U8" s="742"/>
      <c r="V8" s="743"/>
      <c r="W8" s="669">
        <v>1</v>
      </c>
      <c r="AD8" s="691"/>
      <c r="BW8" s="5"/>
      <c r="BX8" s="5"/>
      <c r="BY8" s="5"/>
      <c r="BZ8" s="5"/>
      <c r="CA8" s="5"/>
      <c r="CB8" s="5"/>
      <c r="CC8" s="5"/>
    </row>
    <row r="9" spans="1:81" ht="19.5" thickBot="1">
      <c r="A9" s="717" t="s">
        <v>118</v>
      </c>
      <c r="B9" s="718" t="s">
        <v>47</v>
      </c>
      <c r="C9" s="744">
        <v>1</v>
      </c>
      <c r="D9" s="720"/>
      <c r="E9" s="721"/>
      <c r="F9" s="722"/>
      <c r="G9" s="794">
        <v>4</v>
      </c>
      <c r="H9" s="724">
        <v>120</v>
      </c>
      <c r="I9" s="725">
        <v>12</v>
      </c>
      <c r="J9" s="725">
        <v>4</v>
      </c>
      <c r="K9" s="726">
        <v>8</v>
      </c>
      <c r="L9" s="725"/>
      <c r="M9" s="727">
        <v>108</v>
      </c>
      <c r="N9" s="728" t="s">
        <v>191</v>
      </c>
      <c r="O9" s="1465"/>
      <c r="P9" s="1466"/>
      <c r="Q9" s="728"/>
      <c r="R9" s="1465"/>
      <c r="S9" s="1466"/>
      <c r="T9" s="795"/>
      <c r="U9" s="729"/>
      <c r="V9" s="747"/>
      <c r="W9" s="669">
        <v>1</v>
      </c>
      <c r="AD9" s="691"/>
      <c r="AE9" s="31" t="str">
        <f>IF(N9&lt;&gt;0,"так","")</f>
        <v>так</v>
      </c>
      <c r="BW9" s="5"/>
      <c r="BX9" s="5"/>
      <c r="BY9" s="5"/>
      <c r="BZ9" s="5"/>
      <c r="CA9" s="5"/>
      <c r="CB9" s="5"/>
      <c r="CC9" s="5"/>
    </row>
    <row r="10" spans="1:81" ht="38.25" thickBot="1">
      <c r="A10" s="796" t="s">
        <v>104</v>
      </c>
      <c r="B10" s="797" t="s">
        <v>48</v>
      </c>
      <c r="C10" s="798">
        <v>1</v>
      </c>
      <c r="D10" s="799"/>
      <c r="E10" s="800"/>
      <c r="F10" s="801"/>
      <c r="G10" s="802">
        <v>4</v>
      </c>
      <c r="H10" s="803">
        <v>120</v>
      </c>
      <c r="I10" s="804">
        <v>4</v>
      </c>
      <c r="J10" s="804">
        <v>4</v>
      </c>
      <c r="K10" s="805"/>
      <c r="L10" s="804"/>
      <c r="M10" s="806">
        <v>116</v>
      </c>
      <c r="N10" s="807" t="s">
        <v>111</v>
      </c>
      <c r="O10" s="1473"/>
      <c r="P10" s="1474"/>
      <c r="Q10" s="807"/>
      <c r="R10" s="1473"/>
      <c r="S10" s="1474"/>
      <c r="T10" s="808"/>
      <c r="U10" s="809"/>
      <c r="V10" s="810"/>
      <c r="W10" s="669">
        <v>1</v>
      </c>
      <c r="AD10" s="691"/>
      <c r="AE10" s="31" t="str">
        <f aca="true" t="shared" si="0" ref="AE10:AE17">IF(N10&lt;&gt;0,"так","")</f>
        <v>так</v>
      </c>
      <c r="BW10" s="5"/>
      <c r="BX10" s="5"/>
      <c r="BY10" s="5"/>
      <c r="BZ10" s="5"/>
      <c r="CA10" s="5"/>
      <c r="CB10" s="5"/>
      <c r="CC10" s="5"/>
    </row>
    <row r="11" spans="1:81" ht="18.75">
      <c r="A11" s="730" t="s">
        <v>119</v>
      </c>
      <c r="B11" s="731" t="s">
        <v>59</v>
      </c>
      <c r="C11" s="748"/>
      <c r="D11" s="749"/>
      <c r="E11" s="734"/>
      <c r="F11" s="735"/>
      <c r="G11" s="750">
        <v>14</v>
      </c>
      <c r="H11" s="751">
        <v>420</v>
      </c>
      <c r="I11" s="683"/>
      <c r="J11" s="683"/>
      <c r="K11" s="752"/>
      <c r="L11" s="683"/>
      <c r="M11" s="753"/>
      <c r="N11" s="740"/>
      <c r="O11" s="1469"/>
      <c r="P11" s="1470"/>
      <c r="Q11" s="740"/>
      <c r="R11" s="1469"/>
      <c r="S11" s="1470"/>
      <c r="T11" s="715"/>
      <c r="U11" s="716"/>
      <c r="V11" s="716"/>
      <c r="W11" s="669" t="s">
        <v>273</v>
      </c>
      <c r="AD11" s="691"/>
      <c r="AE11" s="31">
        <f t="shared" si="0"/>
      </c>
      <c r="BW11" s="5"/>
      <c r="BX11" s="5"/>
      <c r="BY11" s="5"/>
      <c r="BZ11" s="5"/>
      <c r="CA11" s="5"/>
      <c r="CB11" s="5"/>
      <c r="CC11" s="5"/>
    </row>
    <row r="12" spans="1:81" ht="19.5" thickBot="1">
      <c r="A12" s="811" t="s">
        <v>120</v>
      </c>
      <c r="B12" s="812" t="s">
        <v>55</v>
      </c>
      <c r="C12" s="813">
        <v>1</v>
      </c>
      <c r="D12" s="814"/>
      <c r="E12" s="785"/>
      <c r="F12" s="815"/>
      <c r="G12" s="816">
        <v>4</v>
      </c>
      <c r="H12" s="817">
        <v>120</v>
      </c>
      <c r="I12" s="756">
        <v>16</v>
      </c>
      <c r="J12" s="756">
        <v>12</v>
      </c>
      <c r="K12" s="818"/>
      <c r="L12" s="756">
        <v>4</v>
      </c>
      <c r="M12" s="819">
        <v>104</v>
      </c>
      <c r="N12" s="820" t="s">
        <v>193</v>
      </c>
      <c r="O12" s="1467"/>
      <c r="P12" s="1468"/>
      <c r="Q12" s="820"/>
      <c r="R12" s="1467"/>
      <c r="S12" s="1468"/>
      <c r="T12" s="821"/>
      <c r="U12" s="822"/>
      <c r="V12" s="822"/>
      <c r="W12" s="669">
        <v>1</v>
      </c>
      <c r="AD12" s="691"/>
      <c r="AE12" s="31" t="str">
        <f t="shared" si="0"/>
        <v>так</v>
      </c>
      <c r="BW12" s="5"/>
      <c r="BX12" s="5"/>
      <c r="BY12" s="5"/>
      <c r="BZ12" s="5"/>
      <c r="CA12" s="5"/>
      <c r="CB12" s="5"/>
      <c r="CC12" s="5"/>
    </row>
    <row r="13" spans="1:81" ht="18.75">
      <c r="A13" s="703" t="s">
        <v>123</v>
      </c>
      <c r="B13" s="704" t="s">
        <v>27</v>
      </c>
      <c r="C13" s="823"/>
      <c r="D13" s="824"/>
      <c r="E13" s="707"/>
      <c r="F13" s="708"/>
      <c r="G13" s="825">
        <v>6</v>
      </c>
      <c r="H13" s="710">
        <v>180</v>
      </c>
      <c r="I13" s="711"/>
      <c r="J13" s="711"/>
      <c r="K13" s="712"/>
      <c r="L13" s="711"/>
      <c r="M13" s="713"/>
      <c r="N13" s="714"/>
      <c r="O13" s="1469"/>
      <c r="P13" s="1470"/>
      <c r="Q13" s="714"/>
      <c r="R13" s="1469"/>
      <c r="S13" s="1470"/>
      <c r="T13" s="715"/>
      <c r="U13" s="716"/>
      <c r="V13" s="716"/>
      <c r="W13" s="669">
        <v>1</v>
      </c>
      <c r="AD13" s="691"/>
      <c r="AE13" s="31">
        <f t="shared" si="0"/>
      </c>
      <c r="BW13" s="5"/>
      <c r="BX13" s="5"/>
      <c r="BY13" s="5"/>
      <c r="BZ13" s="5"/>
      <c r="CA13" s="5"/>
      <c r="CB13" s="5"/>
      <c r="CC13" s="5"/>
    </row>
    <row r="14" spans="1:81" ht="19.5" thickBot="1">
      <c r="A14" s="692" t="s">
        <v>124</v>
      </c>
      <c r="B14" s="718" t="s">
        <v>47</v>
      </c>
      <c r="C14" s="759">
        <v>1</v>
      </c>
      <c r="D14" s="826"/>
      <c r="E14" s="721"/>
      <c r="F14" s="722"/>
      <c r="G14" s="723">
        <v>3.5</v>
      </c>
      <c r="H14" s="724">
        <v>105</v>
      </c>
      <c r="I14" s="725">
        <v>6</v>
      </c>
      <c r="J14" s="725">
        <v>4</v>
      </c>
      <c r="K14" s="726"/>
      <c r="L14" s="725">
        <v>2</v>
      </c>
      <c r="M14" s="727">
        <v>99</v>
      </c>
      <c r="N14" s="728" t="s">
        <v>192</v>
      </c>
      <c r="O14" s="1465"/>
      <c r="P14" s="1466"/>
      <c r="Q14" s="728"/>
      <c r="R14" s="1465"/>
      <c r="S14" s="1466"/>
      <c r="T14" s="728"/>
      <c r="U14" s="729"/>
      <c r="V14" s="729"/>
      <c r="W14" s="669">
        <v>1</v>
      </c>
      <c r="AD14" s="691"/>
      <c r="AE14" s="31" t="str">
        <f t="shared" si="0"/>
        <v>так</v>
      </c>
      <c r="BW14" s="5"/>
      <c r="BX14" s="5"/>
      <c r="BY14" s="5"/>
      <c r="BZ14" s="5"/>
      <c r="CA14" s="5"/>
      <c r="CB14" s="5"/>
      <c r="CC14" s="5"/>
    </row>
    <row r="15" spans="1:81" ht="18.75">
      <c r="A15" s="680" t="s">
        <v>140</v>
      </c>
      <c r="B15" s="681" t="s">
        <v>41</v>
      </c>
      <c r="C15" s="682"/>
      <c r="D15" s="737"/>
      <c r="E15" s="827"/>
      <c r="F15" s="828"/>
      <c r="G15" s="685">
        <v>3</v>
      </c>
      <c r="H15" s="762">
        <v>90</v>
      </c>
      <c r="I15" s="737"/>
      <c r="J15" s="763"/>
      <c r="K15" s="737"/>
      <c r="L15" s="737"/>
      <c r="M15" s="764"/>
      <c r="N15" s="740"/>
      <c r="O15" s="1471"/>
      <c r="P15" s="1472"/>
      <c r="Q15" s="715"/>
      <c r="R15" s="1471"/>
      <c r="S15" s="1472"/>
      <c r="T15" s="829"/>
      <c r="U15" s="830"/>
      <c r="V15" s="830"/>
      <c r="W15" s="669">
        <v>1</v>
      </c>
      <c r="AD15" s="691"/>
      <c r="AE15" s="31">
        <f t="shared" si="0"/>
      </c>
      <c r="BW15" s="5"/>
      <c r="BX15" s="5"/>
      <c r="BY15" s="5"/>
      <c r="BZ15" s="5"/>
      <c r="CA15" s="5"/>
      <c r="CB15" s="5"/>
      <c r="CC15" s="5"/>
    </row>
    <row r="16" spans="1:81" ht="19.5" thickBot="1">
      <c r="A16" s="717" t="s">
        <v>141</v>
      </c>
      <c r="B16" s="768" t="s">
        <v>47</v>
      </c>
      <c r="C16" s="769"/>
      <c r="D16" s="831">
        <v>1</v>
      </c>
      <c r="E16" s="771"/>
      <c r="F16" s="772"/>
      <c r="G16" s="773">
        <v>2</v>
      </c>
      <c r="H16" s="774">
        <v>60</v>
      </c>
      <c r="I16" s="777">
        <v>4</v>
      </c>
      <c r="J16" s="776">
        <v>4</v>
      </c>
      <c r="K16" s="777"/>
      <c r="L16" s="777"/>
      <c r="M16" s="778">
        <v>56</v>
      </c>
      <c r="N16" s="779" t="s">
        <v>111</v>
      </c>
      <c r="O16" s="1465"/>
      <c r="P16" s="1466"/>
      <c r="Q16" s="795"/>
      <c r="R16" s="1467"/>
      <c r="S16" s="1468"/>
      <c r="T16" s="832"/>
      <c r="U16" s="833"/>
      <c r="V16" s="833"/>
      <c r="W16" s="669">
        <v>1</v>
      </c>
      <c r="AD16" s="691"/>
      <c r="AE16" s="31" t="str">
        <f t="shared" si="0"/>
        <v>так</v>
      </c>
      <c r="BW16" s="5"/>
      <c r="BX16" s="5"/>
      <c r="BY16" s="5"/>
      <c r="BZ16" s="5"/>
      <c r="CA16" s="5"/>
      <c r="CB16" s="5"/>
      <c r="CC16" s="5"/>
    </row>
    <row r="17" spans="2:31" ht="18.75">
      <c r="B17" s="784" t="s">
        <v>70</v>
      </c>
      <c r="C17" s="785">
        <v>4</v>
      </c>
      <c r="D17" s="786">
        <v>1</v>
      </c>
      <c r="E17" s="785"/>
      <c r="F17" s="785"/>
      <c r="G17" s="691"/>
      <c r="H17" s="691"/>
      <c r="I17" s="691">
        <f>SUM(I8:I16)</f>
        <v>42</v>
      </c>
      <c r="J17" s="691"/>
      <c r="K17" s="691"/>
      <c r="L17" s="691"/>
      <c r="M17" s="691"/>
      <c r="N17" s="787"/>
      <c r="AD17" s="691"/>
      <c r="AE17" s="31">
        <f t="shared" si="0"/>
      </c>
    </row>
  </sheetData>
  <sheetProtection/>
  <mergeCells count="49">
    <mergeCell ref="AD1:AD7"/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P4"/>
    <mergeCell ref="Q3:S4"/>
    <mergeCell ref="T3:V4"/>
    <mergeCell ref="W3:Y4"/>
    <mergeCell ref="Z3:AB4"/>
    <mergeCell ref="O5:P5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O8:P8"/>
    <mergeCell ref="R8:S8"/>
    <mergeCell ref="O9:P9"/>
    <mergeCell ref="R9:S9"/>
    <mergeCell ref="R5:S5"/>
    <mergeCell ref="N6:V6"/>
    <mergeCell ref="O7:P7"/>
    <mergeCell ref="R7:S7"/>
    <mergeCell ref="O10:P10"/>
    <mergeCell ref="R10:S10"/>
    <mergeCell ref="O11:P11"/>
    <mergeCell ref="R11:S11"/>
    <mergeCell ref="O12:P12"/>
    <mergeCell ref="R12:S12"/>
    <mergeCell ref="O16:P16"/>
    <mergeCell ref="R16:S16"/>
    <mergeCell ref="O13:P13"/>
    <mergeCell ref="R13:S13"/>
    <mergeCell ref="O14:P14"/>
    <mergeCell ref="R14:S14"/>
    <mergeCell ref="O15:P15"/>
    <mergeCell ref="R15:S1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0"/>
  <sheetViews>
    <sheetView view="pageBreakPreview" zoomScale="75" zoomScaleNormal="75" zoomScaleSheetLayoutView="75" workbookViewId="0" topLeftCell="A1">
      <selection activeCell="AD1" sqref="AD1:AD7"/>
    </sheetView>
  </sheetViews>
  <sheetFormatPr defaultColWidth="9.00390625" defaultRowHeight="12.75"/>
  <cols>
    <col min="1" max="1" width="11.375" style="788" customWidth="1"/>
    <col min="2" max="2" width="43.75390625" style="789" customWidth="1"/>
    <col min="3" max="3" width="5.00390625" style="790" customWidth="1"/>
    <col min="4" max="4" width="6.25390625" style="791" customWidth="1"/>
    <col min="5" max="5" width="4.75390625" style="790" customWidth="1"/>
    <col min="6" max="6" width="7.125" style="790" customWidth="1"/>
    <col min="7" max="7" width="7.75390625" style="669" hidden="1" customWidth="1"/>
    <col min="8" max="8" width="8.375" style="669" hidden="1" customWidth="1"/>
    <col min="9" max="9" width="6.375" style="669" customWidth="1"/>
    <col min="10" max="10" width="5.125" style="669" customWidth="1"/>
    <col min="11" max="11" width="7.875" style="669" customWidth="1"/>
    <col min="12" max="12" width="7.75390625" style="669" customWidth="1"/>
    <col min="13" max="13" width="8.375" style="669" hidden="1" customWidth="1"/>
    <col min="14" max="14" width="9.625" style="792" hidden="1" customWidth="1"/>
    <col min="15" max="15" width="5.25390625" style="792" customWidth="1"/>
    <col min="16" max="16" width="4.75390625" style="792" customWidth="1"/>
    <col min="17" max="17" width="8.875" style="792" hidden="1" customWidth="1"/>
    <col min="18" max="18" width="5.375" style="792" hidden="1" customWidth="1"/>
    <col min="19" max="19" width="3.125" style="792" hidden="1" customWidth="1"/>
    <col min="20" max="20" width="8.00390625" style="792" hidden="1" customWidth="1"/>
    <col min="21" max="21" width="6.75390625" style="792" hidden="1" customWidth="1"/>
    <col min="22" max="22" width="7.625" style="792" hidden="1" customWidth="1"/>
    <col min="23" max="23" width="7.75390625" style="669" hidden="1" customWidth="1"/>
    <col min="24" max="24" width="5.75390625" style="669" hidden="1" customWidth="1"/>
    <col min="25" max="25" width="7.875" style="669" hidden="1" customWidth="1"/>
    <col min="26" max="28" width="5.75390625" style="669" hidden="1" customWidth="1"/>
    <col min="29" max="29" width="0" style="669" hidden="1" customWidth="1"/>
    <col min="30" max="30" width="34.875" style="669" customWidth="1"/>
    <col min="31" max="81" width="9.125" style="31" customWidth="1"/>
    <col min="82" max="16384" width="9.125" style="5" customWidth="1"/>
  </cols>
  <sheetData>
    <row r="1" spans="1:30" ht="19.5" thickBot="1">
      <c r="A1" s="1508" t="s">
        <v>275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10"/>
      <c r="W1" s="668"/>
      <c r="X1" s="668"/>
      <c r="Y1" s="668"/>
      <c r="Z1" s="668"/>
      <c r="AA1" s="668"/>
      <c r="AB1" s="668"/>
      <c r="AD1" s="1507" t="s">
        <v>276</v>
      </c>
    </row>
    <row r="2" spans="1:30" ht="18.75">
      <c r="A2" s="1511" t="s">
        <v>21</v>
      </c>
      <c r="B2" s="1513" t="s">
        <v>81</v>
      </c>
      <c r="C2" s="1516" t="s">
        <v>226</v>
      </c>
      <c r="D2" s="1517"/>
      <c r="E2" s="1518"/>
      <c r="F2" s="1519"/>
      <c r="G2" s="1524" t="s">
        <v>82</v>
      </c>
      <c r="H2" s="1526" t="s">
        <v>83</v>
      </c>
      <c r="I2" s="1527"/>
      <c r="J2" s="1527"/>
      <c r="K2" s="1527"/>
      <c r="L2" s="1527"/>
      <c r="M2" s="1528"/>
      <c r="N2" s="1529"/>
      <c r="O2" s="1530"/>
      <c r="P2" s="1530"/>
      <c r="Q2" s="1530"/>
      <c r="R2" s="1530"/>
      <c r="S2" s="1530"/>
      <c r="T2" s="1530"/>
      <c r="U2" s="1530"/>
      <c r="V2" s="1531"/>
      <c r="W2" s="670"/>
      <c r="X2" s="670"/>
      <c r="Y2" s="670"/>
      <c r="Z2" s="670"/>
      <c r="AA2" s="670"/>
      <c r="AB2" s="670"/>
      <c r="AD2" s="1507"/>
    </row>
    <row r="3" spans="1:30" ht="18.75">
      <c r="A3" s="1512"/>
      <c r="B3" s="1514"/>
      <c r="C3" s="1520"/>
      <c r="D3" s="1521"/>
      <c r="E3" s="1522"/>
      <c r="F3" s="1523"/>
      <c r="G3" s="1525"/>
      <c r="H3" s="1532" t="s">
        <v>84</v>
      </c>
      <c r="I3" s="1533" t="s">
        <v>85</v>
      </c>
      <c r="J3" s="1534"/>
      <c r="K3" s="1534"/>
      <c r="L3" s="1535"/>
      <c r="M3" s="1483" t="s">
        <v>86</v>
      </c>
      <c r="N3" s="1497" t="s">
        <v>235</v>
      </c>
      <c r="O3" s="1498"/>
      <c r="P3" s="1499"/>
      <c r="Q3" s="1503" t="s">
        <v>236</v>
      </c>
      <c r="R3" s="1498"/>
      <c r="S3" s="1499"/>
      <c r="T3" s="1503" t="s">
        <v>22</v>
      </c>
      <c r="U3" s="1498"/>
      <c r="V3" s="1505"/>
      <c r="W3" s="1501"/>
      <c r="X3" s="1501"/>
      <c r="Y3" s="1501"/>
      <c r="Z3" s="1501"/>
      <c r="AA3" s="1501"/>
      <c r="AB3" s="1501"/>
      <c r="AD3" s="1507"/>
    </row>
    <row r="4" spans="1:30" ht="18.75">
      <c r="A4" s="1512"/>
      <c r="B4" s="1514"/>
      <c r="C4" s="1482" t="s">
        <v>87</v>
      </c>
      <c r="D4" s="1482" t="s">
        <v>88</v>
      </c>
      <c r="E4" s="1484" t="s">
        <v>89</v>
      </c>
      <c r="F4" s="1485"/>
      <c r="G4" s="1525"/>
      <c r="H4" s="1532"/>
      <c r="I4" s="1482" t="s">
        <v>90</v>
      </c>
      <c r="J4" s="1486" t="s">
        <v>91</v>
      </c>
      <c r="K4" s="1487"/>
      <c r="L4" s="1488"/>
      <c r="M4" s="1483"/>
      <c r="N4" s="1500"/>
      <c r="O4" s="1501"/>
      <c r="P4" s="1502"/>
      <c r="Q4" s="1504"/>
      <c r="R4" s="1501"/>
      <c r="S4" s="1502"/>
      <c r="T4" s="1504"/>
      <c r="U4" s="1501"/>
      <c r="V4" s="1506"/>
      <c r="W4" s="1501"/>
      <c r="X4" s="1501"/>
      <c r="Y4" s="1501"/>
      <c r="Z4" s="1501"/>
      <c r="AA4" s="1501"/>
      <c r="AB4" s="1501"/>
      <c r="AD4" s="1507"/>
    </row>
    <row r="5" spans="1:30" ht="15" customHeight="1">
      <c r="A5" s="1512"/>
      <c r="B5" s="1514"/>
      <c r="C5" s="1482"/>
      <c r="D5" s="1483"/>
      <c r="E5" s="1489" t="s">
        <v>92</v>
      </c>
      <c r="F5" s="1491" t="s">
        <v>93</v>
      </c>
      <c r="G5" s="1525"/>
      <c r="H5" s="1532"/>
      <c r="I5" s="1482"/>
      <c r="J5" s="1494" t="s">
        <v>44</v>
      </c>
      <c r="K5" s="1494" t="s">
        <v>57</v>
      </c>
      <c r="L5" s="1494" t="s">
        <v>94</v>
      </c>
      <c r="M5" s="1483"/>
      <c r="N5" s="671">
        <v>1</v>
      </c>
      <c r="O5" s="1475">
        <v>2</v>
      </c>
      <c r="P5" s="1476"/>
      <c r="Q5" s="672">
        <v>3</v>
      </c>
      <c r="R5" s="1475">
        <v>4</v>
      </c>
      <c r="S5" s="1476"/>
      <c r="T5" s="672">
        <v>5</v>
      </c>
      <c r="U5" s="673" t="s">
        <v>233</v>
      </c>
      <c r="V5" s="673" t="s">
        <v>234</v>
      </c>
      <c r="W5" s="674"/>
      <c r="X5" s="674"/>
      <c r="Y5" s="674"/>
      <c r="Z5" s="674"/>
      <c r="AA5" s="674"/>
      <c r="AB5" s="674"/>
      <c r="AD5" s="1507"/>
    </row>
    <row r="6" spans="1:30" ht="19.5" thickBot="1">
      <c r="A6" s="1512"/>
      <c r="B6" s="1514"/>
      <c r="C6" s="1482"/>
      <c r="D6" s="1483"/>
      <c r="E6" s="1490"/>
      <c r="F6" s="1492"/>
      <c r="G6" s="1525"/>
      <c r="H6" s="1532"/>
      <c r="I6" s="1482"/>
      <c r="J6" s="1495"/>
      <c r="K6" s="1495"/>
      <c r="L6" s="1495"/>
      <c r="M6" s="1483"/>
      <c r="N6" s="1477"/>
      <c r="O6" s="1478"/>
      <c r="P6" s="1478"/>
      <c r="Q6" s="1478"/>
      <c r="R6" s="1478"/>
      <c r="S6" s="1478"/>
      <c r="T6" s="1478"/>
      <c r="U6" s="1478"/>
      <c r="V6" s="1479"/>
      <c r="W6" s="670"/>
      <c r="X6" s="670"/>
      <c r="Y6" s="670"/>
      <c r="Z6" s="670"/>
      <c r="AA6" s="670"/>
      <c r="AB6" s="670"/>
      <c r="AD6" s="1507"/>
    </row>
    <row r="7" spans="1:30" ht="56.25" customHeight="1" thickBot="1">
      <c r="A7" s="1512"/>
      <c r="B7" s="1515"/>
      <c r="C7" s="1482"/>
      <c r="D7" s="1483"/>
      <c r="E7" s="1490"/>
      <c r="F7" s="1493"/>
      <c r="G7" s="1525"/>
      <c r="H7" s="1532"/>
      <c r="I7" s="1482"/>
      <c r="J7" s="1496"/>
      <c r="K7" s="1496"/>
      <c r="L7" s="1496"/>
      <c r="M7" s="1483"/>
      <c r="N7" s="675"/>
      <c r="O7" s="1480"/>
      <c r="P7" s="1481"/>
      <c r="Q7" s="675"/>
      <c r="R7" s="1480"/>
      <c r="S7" s="1481"/>
      <c r="T7" s="676"/>
      <c r="U7" s="677"/>
      <c r="V7" s="678"/>
      <c r="W7" s="679"/>
      <c r="X7" s="679"/>
      <c r="Y7" s="679"/>
      <c r="Z7" s="679"/>
      <c r="AA7" s="679"/>
      <c r="AB7" s="679"/>
      <c r="AD7" s="1507"/>
    </row>
    <row r="8" spans="1:81" ht="18.75">
      <c r="A8" s="680" t="s">
        <v>100</v>
      </c>
      <c r="B8" s="681" t="s">
        <v>80</v>
      </c>
      <c r="C8" s="682"/>
      <c r="D8" s="683"/>
      <c r="E8" s="683"/>
      <c r="F8" s="684"/>
      <c r="G8" s="685">
        <v>4.5</v>
      </c>
      <c r="H8" s="686">
        <v>135</v>
      </c>
      <c r="I8" s="683"/>
      <c r="J8" s="683"/>
      <c r="K8" s="683"/>
      <c r="L8" s="683"/>
      <c r="M8" s="687"/>
      <c r="N8" s="688"/>
      <c r="O8" s="1536"/>
      <c r="P8" s="1537"/>
      <c r="Q8" s="688"/>
      <c r="R8" s="1536"/>
      <c r="S8" s="1537"/>
      <c r="T8" s="688"/>
      <c r="U8" s="689"/>
      <c r="V8" s="690"/>
      <c r="W8" s="669">
        <v>2</v>
      </c>
      <c r="AD8" s="691"/>
      <c r="BW8" s="5"/>
      <c r="BX8" s="5"/>
      <c r="BY8" s="5"/>
      <c r="BZ8" s="5"/>
      <c r="CA8" s="5"/>
      <c r="CB8" s="5"/>
      <c r="CC8" s="5"/>
    </row>
    <row r="9" spans="1:81" ht="19.5" thickBot="1">
      <c r="A9" s="692" t="s">
        <v>101</v>
      </c>
      <c r="B9" s="693" t="s">
        <v>47</v>
      </c>
      <c r="C9" s="694">
        <v>2</v>
      </c>
      <c r="D9" s="695"/>
      <c r="E9" s="695"/>
      <c r="F9" s="696"/>
      <c r="G9" s="697">
        <v>1.5</v>
      </c>
      <c r="H9" s="698">
        <v>45</v>
      </c>
      <c r="I9" s="695">
        <v>4</v>
      </c>
      <c r="J9" s="695">
        <v>4</v>
      </c>
      <c r="K9" s="695"/>
      <c r="L9" s="695"/>
      <c r="M9" s="699">
        <v>41</v>
      </c>
      <c r="N9" s="700"/>
      <c r="O9" s="1465" t="s">
        <v>111</v>
      </c>
      <c r="P9" s="1466"/>
      <c r="Q9" s="700"/>
      <c r="R9" s="1538"/>
      <c r="S9" s="1539"/>
      <c r="T9" s="700"/>
      <c r="U9" s="701"/>
      <c r="V9" s="702"/>
      <c r="W9" s="669">
        <v>2</v>
      </c>
      <c r="AD9" s="691"/>
      <c r="BW9" s="5"/>
      <c r="BX9" s="5"/>
      <c r="BY9" s="5"/>
      <c r="BZ9" s="5"/>
      <c r="CA9" s="5"/>
      <c r="CB9" s="5"/>
      <c r="CC9" s="5"/>
    </row>
    <row r="10" spans="1:81" ht="37.5">
      <c r="A10" s="703" t="s">
        <v>102</v>
      </c>
      <c r="B10" s="704" t="s">
        <v>58</v>
      </c>
      <c r="C10" s="705"/>
      <c r="D10" s="706"/>
      <c r="E10" s="707"/>
      <c r="F10" s="708"/>
      <c r="G10" s="709">
        <v>7</v>
      </c>
      <c r="H10" s="710">
        <v>210</v>
      </c>
      <c r="I10" s="711"/>
      <c r="J10" s="711"/>
      <c r="K10" s="712"/>
      <c r="L10" s="711"/>
      <c r="M10" s="713"/>
      <c r="N10" s="714"/>
      <c r="O10" s="1471"/>
      <c r="P10" s="1472"/>
      <c r="Q10" s="714"/>
      <c r="R10" s="1471"/>
      <c r="S10" s="1472"/>
      <c r="T10" s="715"/>
      <c r="U10" s="716"/>
      <c r="V10" s="716"/>
      <c r="W10" s="669">
        <v>2</v>
      </c>
      <c r="AD10" s="691"/>
      <c r="BW10" s="5"/>
      <c r="BX10" s="5"/>
      <c r="BY10" s="5"/>
      <c r="BZ10" s="5"/>
      <c r="CA10" s="5"/>
      <c r="CB10" s="5"/>
      <c r="CC10" s="5"/>
    </row>
    <row r="11" spans="1:81" ht="19.5" thickBot="1">
      <c r="A11" s="717" t="s">
        <v>155</v>
      </c>
      <c r="B11" s="718" t="s">
        <v>47</v>
      </c>
      <c r="C11" s="719"/>
      <c r="D11" s="720">
        <v>2</v>
      </c>
      <c r="E11" s="721"/>
      <c r="F11" s="722"/>
      <c r="G11" s="723">
        <v>3.5</v>
      </c>
      <c r="H11" s="724">
        <v>105</v>
      </c>
      <c r="I11" s="725">
        <v>10</v>
      </c>
      <c r="J11" s="725">
        <v>8</v>
      </c>
      <c r="K11" s="726"/>
      <c r="L11" s="725">
        <v>2</v>
      </c>
      <c r="M11" s="727">
        <v>95</v>
      </c>
      <c r="N11" s="728"/>
      <c r="O11" s="1465" t="s">
        <v>190</v>
      </c>
      <c r="P11" s="1466"/>
      <c r="Q11" s="728"/>
      <c r="R11" s="1465"/>
      <c r="S11" s="1466"/>
      <c r="T11" s="728"/>
      <c r="U11" s="729"/>
      <c r="V11" s="729"/>
      <c r="W11" s="669">
        <v>2</v>
      </c>
      <c r="AD11" s="691"/>
      <c r="BW11" s="5"/>
      <c r="BX11" s="5"/>
      <c r="BY11" s="5"/>
      <c r="BZ11" s="5"/>
      <c r="CA11" s="5"/>
      <c r="CB11" s="5"/>
      <c r="CC11" s="5"/>
    </row>
    <row r="12" spans="1:81" ht="18.75">
      <c r="A12" s="730" t="s">
        <v>105</v>
      </c>
      <c r="B12" s="731" t="s">
        <v>29</v>
      </c>
      <c r="C12" s="732"/>
      <c r="D12" s="733"/>
      <c r="E12" s="734"/>
      <c r="F12" s="735"/>
      <c r="G12" s="736">
        <v>6</v>
      </c>
      <c r="H12" s="682">
        <v>180</v>
      </c>
      <c r="I12" s="737"/>
      <c r="J12" s="737"/>
      <c r="K12" s="738"/>
      <c r="L12" s="737"/>
      <c r="M12" s="739"/>
      <c r="N12" s="740"/>
      <c r="O12" s="1469"/>
      <c r="P12" s="1470"/>
      <c r="Q12" s="740"/>
      <c r="R12" s="1469"/>
      <c r="S12" s="1470"/>
      <c r="T12" s="741"/>
      <c r="U12" s="742"/>
      <c r="V12" s="743"/>
      <c r="W12" s="669">
        <v>2</v>
      </c>
      <c r="AD12" s="691"/>
      <c r="BW12" s="5"/>
      <c r="BX12" s="5"/>
      <c r="BY12" s="5"/>
      <c r="BZ12" s="5"/>
      <c r="CA12" s="5"/>
      <c r="CB12" s="5"/>
      <c r="CC12" s="5"/>
    </row>
    <row r="13" spans="1:81" ht="19.5" thickBot="1">
      <c r="A13" s="692" t="s">
        <v>156</v>
      </c>
      <c r="B13" s="718" t="s">
        <v>47</v>
      </c>
      <c r="C13" s="744">
        <v>2</v>
      </c>
      <c r="D13" s="745"/>
      <c r="E13" s="721"/>
      <c r="F13" s="722"/>
      <c r="G13" s="746">
        <v>3.5</v>
      </c>
      <c r="H13" s="724">
        <v>105</v>
      </c>
      <c r="I13" s="725">
        <v>6</v>
      </c>
      <c r="J13" s="725">
        <v>4</v>
      </c>
      <c r="K13" s="726"/>
      <c r="L13" s="725">
        <v>2</v>
      </c>
      <c r="M13" s="727">
        <v>99</v>
      </c>
      <c r="N13" s="728"/>
      <c r="O13" s="1465" t="s">
        <v>192</v>
      </c>
      <c r="P13" s="1466"/>
      <c r="Q13" s="728"/>
      <c r="R13" s="1465"/>
      <c r="S13" s="1466"/>
      <c r="T13" s="728"/>
      <c r="U13" s="729"/>
      <c r="V13" s="747"/>
      <c r="W13" s="669">
        <v>2</v>
      </c>
      <c r="AD13" s="691"/>
      <c r="BW13" s="5"/>
      <c r="BX13" s="5"/>
      <c r="BY13" s="5"/>
      <c r="BZ13" s="5"/>
      <c r="CA13" s="5"/>
      <c r="CB13" s="5"/>
      <c r="CC13" s="5"/>
    </row>
    <row r="14" spans="1:81" ht="18.75">
      <c r="A14" s="730" t="s">
        <v>119</v>
      </c>
      <c r="B14" s="731" t="s">
        <v>59</v>
      </c>
      <c r="C14" s="748"/>
      <c r="D14" s="749"/>
      <c r="E14" s="734"/>
      <c r="F14" s="735"/>
      <c r="G14" s="750">
        <v>14</v>
      </c>
      <c r="H14" s="751">
        <v>420</v>
      </c>
      <c r="I14" s="683"/>
      <c r="J14" s="683"/>
      <c r="K14" s="752"/>
      <c r="L14" s="683"/>
      <c r="M14" s="753"/>
      <c r="N14" s="740"/>
      <c r="O14" s="1469"/>
      <c r="P14" s="1470"/>
      <c r="Q14" s="740"/>
      <c r="R14" s="1469"/>
      <c r="S14" s="1470"/>
      <c r="T14" s="715"/>
      <c r="U14" s="716"/>
      <c r="V14" s="716"/>
      <c r="W14" s="669" t="s">
        <v>273</v>
      </c>
      <c r="AD14" s="691"/>
      <c r="BW14" s="5"/>
      <c r="BX14" s="5"/>
      <c r="BY14" s="5"/>
      <c r="BZ14" s="5"/>
      <c r="CA14" s="5"/>
      <c r="CB14" s="5"/>
      <c r="CC14" s="5"/>
    </row>
    <row r="15" spans="1:81" ht="19.5" thickBot="1">
      <c r="A15" s="717" t="s">
        <v>121</v>
      </c>
      <c r="B15" s="718" t="s">
        <v>72</v>
      </c>
      <c r="C15" s="754">
        <v>2</v>
      </c>
      <c r="D15" s="755"/>
      <c r="E15" s="721"/>
      <c r="F15" s="722"/>
      <c r="G15" s="746">
        <v>3</v>
      </c>
      <c r="H15" s="724">
        <v>90</v>
      </c>
      <c r="I15" s="756">
        <v>12</v>
      </c>
      <c r="J15" s="725">
        <v>8</v>
      </c>
      <c r="K15" s="726"/>
      <c r="L15" s="725">
        <v>4</v>
      </c>
      <c r="M15" s="727">
        <v>78</v>
      </c>
      <c r="N15" s="728"/>
      <c r="O15" s="1465" t="s">
        <v>191</v>
      </c>
      <c r="P15" s="1466"/>
      <c r="Q15" s="728"/>
      <c r="R15" s="1465"/>
      <c r="S15" s="1466"/>
      <c r="T15" s="728"/>
      <c r="U15" s="729"/>
      <c r="V15" s="729"/>
      <c r="W15" s="669">
        <v>2</v>
      </c>
      <c r="AD15" s="691"/>
      <c r="BW15" s="5"/>
      <c r="BX15" s="5"/>
      <c r="BY15" s="5"/>
      <c r="BZ15" s="5"/>
      <c r="CA15" s="5"/>
      <c r="CB15" s="5"/>
      <c r="CC15" s="5"/>
    </row>
    <row r="16" spans="1:81" ht="18.75">
      <c r="A16" s="680" t="s">
        <v>122</v>
      </c>
      <c r="B16" s="731" t="s">
        <v>28</v>
      </c>
      <c r="C16" s="757"/>
      <c r="D16" s="758"/>
      <c r="E16" s="734"/>
      <c r="F16" s="735"/>
      <c r="G16" s="685">
        <v>6</v>
      </c>
      <c r="H16" s="682">
        <v>180</v>
      </c>
      <c r="I16" s="737"/>
      <c r="J16" s="737"/>
      <c r="K16" s="738"/>
      <c r="L16" s="737"/>
      <c r="M16" s="739"/>
      <c r="N16" s="740"/>
      <c r="O16" s="1469"/>
      <c r="P16" s="1470"/>
      <c r="Q16" s="740"/>
      <c r="R16" s="1469"/>
      <c r="S16" s="1470"/>
      <c r="T16" s="715"/>
      <c r="U16" s="716"/>
      <c r="V16" s="716"/>
      <c r="W16" s="669">
        <v>2</v>
      </c>
      <c r="AD16" s="691"/>
      <c r="BW16" s="5"/>
      <c r="BX16" s="5"/>
      <c r="BY16" s="5"/>
      <c r="BZ16" s="5"/>
      <c r="CA16" s="5"/>
      <c r="CB16" s="5"/>
      <c r="CC16" s="5"/>
    </row>
    <row r="17" spans="1:81" ht="19.5" thickBot="1">
      <c r="A17" s="717" t="s">
        <v>157</v>
      </c>
      <c r="B17" s="718" t="s">
        <v>47</v>
      </c>
      <c r="C17" s="759"/>
      <c r="D17" s="760">
        <v>2</v>
      </c>
      <c r="E17" s="721"/>
      <c r="F17" s="722"/>
      <c r="G17" s="723">
        <v>3.5</v>
      </c>
      <c r="H17" s="724">
        <v>105</v>
      </c>
      <c r="I17" s="725">
        <v>6</v>
      </c>
      <c r="J17" s="725">
        <v>4</v>
      </c>
      <c r="K17" s="726"/>
      <c r="L17" s="725">
        <v>2</v>
      </c>
      <c r="M17" s="727">
        <v>99</v>
      </c>
      <c r="N17" s="728"/>
      <c r="O17" s="1465" t="s">
        <v>192</v>
      </c>
      <c r="P17" s="1466"/>
      <c r="Q17" s="728"/>
      <c r="R17" s="1465"/>
      <c r="S17" s="1466"/>
      <c r="T17" s="728"/>
      <c r="U17" s="729"/>
      <c r="V17" s="729"/>
      <c r="W17" s="669">
        <v>2</v>
      </c>
      <c r="AD17" s="691"/>
      <c r="BW17" s="5"/>
      <c r="BX17" s="5"/>
      <c r="BY17" s="5"/>
      <c r="BZ17" s="5"/>
      <c r="CA17" s="5"/>
      <c r="CB17" s="5"/>
      <c r="CC17" s="5"/>
    </row>
    <row r="18" spans="1:81" ht="18.75">
      <c r="A18" s="680" t="s">
        <v>127</v>
      </c>
      <c r="B18" s="681" t="s">
        <v>24</v>
      </c>
      <c r="C18" s="751"/>
      <c r="D18" s="683"/>
      <c r="E18" s="761"/>
      <c r="F18" s="684"/>
      <c r="G18" s="736">
        <v>10</v>
      </c>
      <c r="H18" s="762">
        <v>300</v>
      </c>
      <c r="I18" s="737"/>
      <c r="J18" s="763"/>
      <c r="K18" s="737"/>
      <c r="L18" s="737"/>
      <c r="M18" s="764"/>
      <c r="N18" s="740"/>
      <c r="O18" s="1469"/>
      <c r="P18" s="1470"/>
      <c r="Q18" s="741"/>
      <c r="R18" s="1469"/>
      <c r="S18" s="1543"/>
      <c r="T18" s="740"/>
      <c r="U18" s="765"/>
      <c r="V18" s="766"/>
      <c r="W18" s="669">
        <v>2</v>
      </c>
      <c r="AD18" s="691"/>
      <c r="BW18" s="5"/>
      <c r="BX18" s="5"/>
      <c r="BY18" s="5"/>
      <c r="BZ18" s="5"/>
      <c r="CA18" s="5"/>
      <c r="CB18" s="5"/>
      <c r="CC18" s="5"/>
    </row>
    <row r="19" spans="1:81" ht="18.75">
      <c r="A19" s="767" t="s">
        <v>178</v>
      </c>
      <c r="B19" s="768" t="s">
        <v>47</v>
      </c>
      <c r="C19" s="769">
        <v>2</v>
      </c>
      <c r="D19" s="770"/>
      <c r="E19" s="771"/>
      <c r="F19" s="772"/>
      <c r="G19" s="773">
        <v>6.5</v>
      </c>
      <c r="H19" s="774">
        <v>195</v>
      </c>
      <c r="I19" s="775">
        <v>10</v>
      </c>
      <c r="J19" s="776">
        <v>8</v>
      </c>
      <c r="K19" s="777"/>
      <c r="L19" s="777">
        <v>2</v>
      </c>
      <c r="M19" s="778">
        <v>185</v>
      </c>
      <c r="N19" s="779"/>
      <c r="O19" s="1540" t="s">
        <v>190</v>
      </c>
      <c r="P19" s="1541"/>
      <c r="Q19" s="780"/>
      <c r="R19" s="1540"/>
      <c r="S19" s="1542"/>
      <c r="T19" s="779"/>
      <c r="U19" s="781"/>
      <c r="V19" s="782"/>
      <c r="W19" s="669">
        <v>2</v>
      </c>
      <c r="AD19" s="771"/>
      <c r="BW19" s="5"/>
      <c r="BX19" s="5"/>
      <c r="BY19" s="5"/>
      <c r="BZ19" s="5"/>
      <c r="CA19" s="5"/>
      <c r="CB19" s="5"/>
      <c r="CC19" s="5"/>
    </row>
    <row r="20" spans="1:30" ht="18.75">
      <c r="A20" s="783"/>
      <c r="B20" s="784" t="s">
        <v>70</v>
      </c>
      <c r="C20" s="785">
        <v>4</v>
      </c>
      <c r="D20" s="786">
        <v>2</v>
      </c>
      <c r="E20" s="785"/>
      <c r="F20" s="785"/>
      <c r="G20" s="691"/>
      <c r="H20" s="691"/>
      <c r="I20" s="691">
        <f>SUM(I8:I19)</f>
        <v>48</v>
      </c>
      <c r="J20" s="691"/>
      <c r="K20" s="691"/>
      <c r="L20" s="691"/>
      <c r="M20" s="691"/>
      <c r="N20" s="787"/>
      <c r="O20" s="787"/>
      <c r="P20" s="787"/>
      <c r="Q20" s="787"/>
      <c r="R20" s="787"/>
      <c r="S20" s="787"/>
      <c r="T20" s="787"/>
      <c r="U20" s="787"/>
      <c r="V20" s="787"/>
      <c r="W20" s="691"/>
      <c r="X20" s="691"/>
      <c r="Y20" s="691"/>
      <c r="Z20" s="691"/>
      <c r="AA20" s="691"/>
      <c r="AB20" s="691"/>
      <c r="AC20" s="691"/>
      <c r="AD20" s="691"/>
    </row>
  </sheetData>
  <sheetProtection/>
  <mergeCells count="55">
    <mergeCell ref="O19:P19"/>
    <mergeCell ref="R19:S19"/>
    <mergeCell ref="AD1:AD7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0:P10"/>
    <mergeCell ref="R10:S10"/>
    <mergeCell ref="O11:P11"/>
    <mergeCell ref="R11:S11"/>
    <mergeCell ref="O12:P12"/>
    <mergeCell ref="R12:S12"/>
    <mergeCell ref="O8:P8"/>
    <mergeCell ref="R8:S8"/>
    <mergeCell ref="O9:P9"/>
    <mergeCell ref="R9:S9"/>
    <mergeCell ref="R5:S5"/>
    <mergeCell ref="N6:V6"/>
    <mergeCell ref="O7:P7"/>
    <mergeCell ref="R7:S7"/>
    <mergeCell ref="E5:E7"/>
    <mergeCell ref="F5:F7"/>
    <mergeCell ref="J5:J7"/>
    <mergeCell ref="K5:K7"/>
    <mergeCell ref="L5:L7"/>
    <mergeCell ref="O5:P5"/>
    <mergeCell ref="N3:P4"/>
    <mergeCell ref="Q3:S4"/>
    <mergeCell ref="T3:V4"/>
    <mergeCell ref="W3:Y4"/>
    <mergeCell ref="Z3:AB4"/>
    <mergeCell ref="C4:C7"/>
    <mergeCell ref="D4:D7"/>
    <mergeCell ref="E4:F4"/>
    <mergeCell ref="I4:I7"/>
    <mergeCell ref="J4:L4"/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"/>
  <sheetViews>
    <sheetView view="pageBreakPreview" zoomScale="75" zoomScaleNormal="75" zoomScaleSheetLayoutView="75" workbookViewId="0" topLeftCell="A1">
      <selection activeCell="AD2" sqref="AD2:AD8"/>
    </sheetView>
  </sheetViews>
  <sheetFormatPr defaultColWidth="9.00390625" defaultRowHeight="12.75"/>
  <cols>
    <col min="1" max="1" width="11.375" style="788" customWidth="1"/>
    <col min="2" max="2" width="43.75390625" style="789" customWidth="1"/>
    <col min="3" max="3" width="5.00390625" style="790" customWidth="1"/>
    <col min="4" max="4" width="6.25390625" style="791" customWidth="1"/>
    <col min="5" max="5" width="4.75390625" style="790" customWidth="1"/>
    <col min="6" max="6" width="7.125" style="790" customWidth="1"/>
    <col min="7" max="7" width="7.75390625" style="669" hidden="1" customWidth="1"/>
    <col min="8" max="8" width="8.375" style="669" hidden="1" customWidth="1"/>
    <col min="9" max="9" width="6.375" style="669" customWidth="1"/>
    <col min="10" max="10" width="5.125" style="669" customWidth="1"/>
    <col min="11" max="11" width="7.875" style="669" customWidth="1"/>
    <col min="12" max="12" width="7.75390625" style="669" customWidth="1"/>
    <col min="13" max="13" width="8.375" style="669" hidden="1" customWidth="1"/>
    <col min="14" max="14" width="9.625" style="792" hidden="1" customWidth="1"/>
    <col min="15" max="15" width="5.25390625" style="792" hidden="1" customWidth="1"/>
    <col min="16" max="16" width="4.75390625" style="792" hidden="1" customWidth="1"/>
    <col min="17" max="17" width="8.875" style="792" customWidth="1"/>
    <col min="18" max="18" width="5.375" style="792" hidden="1" customWidth="1"/>
    <col min="19" max="19" width="3.125" style="792" hidden="1" customWidth="1"/>
    <col min="20" max="20" width="8.00390625" style="792" hidden="1" customWidth="1"/>
    <col min="21" max="21" width="6.75390625" style="792" hidden="1" customWidth="1"/>
    <col min="22" max="22" width="7.625" style="792" hidden="1" customWidth="1"/>
    <col min="23" max="23" width="7.75390625" style="669" hidden="1" customWidth="1"/>
    <col min="24" max="24" width="5.75390625" style="669" hidden="1" customWidth="1"/>
    <col min="25" max="25" width="7.875" style="669" hidden="1" customWidth="1"/>
    <col min="26" max="28" width="5.75390625" style="669" hidden="1" customWidth="1"/>
    <col min="29" max="29" width="0" style="669" hidden="1" customWidth="1"/>
    <col min="30" max="30" width="40.125" style="669" customWidth="1"/>
    <col min="31" max="81" width="9.125" style="31" customWidth="1"/>
    <col min="82" max="16384" width="9.125" style="5" customWidth="1"/>
  </cols>
  <sheetData>
    <row r="1" spans="1:28" ht="19.5" thickBot="1">
      <c r="A1" s="1508" t="s">
        <v>277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10"/>
      <c r="W1" s="668"/>
      <c r="X1" s="668"/>
      <c r="Y1" s="668"/>
      <c r="Z1" s="668"/>
      <c r="AA1" s="668"/>
      <c r="AB1" s="668"/>
    </row>
    <row r="2" spans="1:30" ht="18.75">
      <c r="A2" s="1511" t="s">
        <v>21</v>
      </c>
      <c r="B2" s="1513" t="s">
        <v>81</v>
      </c>
      <c r="C2" s="1516" t="s">
        <v>226</v>
      </c>
      <c r="D2" s="1517"/>
      <c r="E2" s="1518"/>
      <c r="F2" s="1519"/>
      <c r="G2" s="1524" t="s">
        <v>82</v>
      </c>
      <c r="H2" s="1526" t="s">
        <v>83</v>
      </c>
      <c r="I2" s="1527"/>
      <c r="J2" s="1527"/>
      <c r="K2" s="1527"/>
      <c r="L2" s="1527"/>
      <c r="M2" s="1528"/>
      <c r="N2" s="1529"/>
      <c r="O2" s="1530"/>
      <c r="P2" s="1530"/>
      <c r="Q2" s="1530"/>
      <c r="R2" s="1530"/>
      <c r="S2" s="1530"/>
      <c r="T2" s="1530"/>
      <c r="U2" s="1530"/>
      <c r="V2" s="1531"/>
      <c r="W2" s="670"/>
      <c r="X2" s="670"/>
      <c r="Y2" s="670"/>
      <c r="Z2" s="670"/>
      <c r="AA2" s="670"/>
      <c r="AB2" s="670"/>
      <c r="AD2" s="1507" t="s">
        <v>276</v>
      </c>
    </row>
    <row r="3" spans="1:30" ht="18.75">
      <c r="A3" s="1512"/>
      <c r="B3" s="1514"/>
      <c r="C3" s="1520"/>
      <c r="D3" s="1521"/>
      <c r="E3" s="1522"/>
      <c r="F3" s="1523"/>
      <c r="G3" s="1525"/>
      <c r="H3" s="1532" t="s">
        <v>84</v>
      </c>
      <c r="I3" s="1533" t="s">
        <v>85</v>
      </c>
      <c r="J3" s="1534"/>
      <c r="K3" s="1534"/>
      <c r="L3" s="1535"/>
      <c r="M3" s="1483" t="s">
        <v>86</v>
      </c>
      <c r="N3" s="1497" t="s">
        <v>235</v>
      </c>
      <c r="O3" s="1498"/>
      <c r="P3" s="1499"/>
      <c r="Q3" s="1503" t="s">
        <v>236</v>
      </c>
      <c r="R3" s="1498"/>
      <c r="S3" s="1499"/>
      <c r="T3" s="1503" t="s">
        <v>22</v>
      </c>
      <c r="U3" s="1498"/>
      <c r="V3" s="1505"/>
      <c r="W3" s="1501"/>
      <c r="X3" s="1501"/>
      <c r="Y3" s="1501"/>
      <c r="Z3" s="1501"/>
      <c r="AA3" s="1501"/>
      <c r="AB3" s="1501"/>
      <c r="AD3" s="1507"/>
    </row>
    <row r="4" spans="1:30" ht="18.75">
      <c r="A4" s="1512"/>
      <c r="B4" s="1514"/>
      <c r="C4" s="1482" t="s">
        <v>87</v>
      </c>
      <c r="D4" s="1482" t="s">
        <v>88</v>
      </c>
      <c r="E4" s="1484" t="s">
        <v>89</v>
      </c>
      <c r="F4" s="1485"/>
      <c r="G4" s="1525"/>
      <c r="H4" s="1532"/>
      <c r="I4" s="1482" t="s">
        <v>90</v>
      </c>
      <c r="J4" s="1486" t="s">
        <v>91</v>
      </c>
      <c r="K4" s="1487"/>
      <c r="L4" s="1488"/>
      <c r="M4" s="1483"/>
      <c r="N4" s="1500"/>
      <c r="O4" s="1501"/>
      <c r="P4" s="1502"/>
      <c r="Q4" s="1504"/>
      <c r="R4" s="1501"/>
      <c r="S4" s="1502"/>
      <c r="T4" s="1504"/>
      <c r="U4" s="1501"/>
      <c r="V4" s="1506"/>
      <c r="W4" s="1501"/>
      <c r="X4" s="1501"/>
      <c r="Y4" s="1501"/>
      <c r="Z4" s="1501"/>
      <c r="AA4" s="1501"/>
      <c r="AB4" s="1501"/>
      <c r="AD4" s="1507"/>
    </row>
    <row r="5" spans="1:30" ht="15" customHeight="1">
      <c r="A5" s="1512"/>
      <c r="B5" s="1514"/>
      <c r="C5" s="1482"/>
      <c r="D5" s="1483"/>
      <c r="E5" s="1489" t="s">
        <v>92</v>
      </c>
      <c r="F5" s="1491" t="s">
        <v>93</v>
      </c>
      <c r="G5" s="1525"/>
      <c r="H5" s="1532"/>
      <c r="I5" s="1482"/>
      <c r="J5" s="1494" t="s">
        <v>44</v>
      </c>
      <c r="K5" s="1494" t="s">
        <v>57</v>
      </c>
      <c r="L5" s="1494" t="s">
        <v>94</v>
      </c>
      <c r="M5" s="1483"/>
      <c r="N5" s="671">
        <v>1</v>
      </c>
      <c r="O5" s="1475">
        <v>2</v>
      </c>
      <c r="P5" s="1476"/>
      <c r="Q5" s="672">
        <v>3</v>
      </c>
      <c r="R5" s="1475">
        <v>4</v>
      </c>
      <c r="S5" s="1476"/>
      <c r="T5" s="672">
        <v>5</v>
      </c>
      <c r="U5" s="673" t="s">
        <v>233</v>
      </c>
      <c r="V5" s="673" t="s">
        <v>234</v>
      </c>
      <c r="W5" s="674"/>
      <c r="X5" s="674"/>
      <c r="Y5" s="674"/>
      <c r="Z5" s="674"/>
      <c r="AA5" s="674"/>
      <c r="AB5" s="674"/>
      <c r="AD5" s="1507"/>
    </row>
    <row r="6" spans="1:30" ht="19.5" thickBot="1">
      <c r="A6" s="1512"/>
      <c r="B6" s="1514"/>
      <c r="C6" s="1482"/>
      <c r="D6" s="1483"/>
      <c r="E6" s="1490"/>
      <c r="F6" s="1492"/>
      <c r="G6" s="1525"/>
      <c r="H6" s="1532"/>
      <c r="I6" s="1482"/>
      <c r="J6" s="1495"/>
      <c r="K6" s="1495"/>
      <c r="L6" s="1495"/>
      <c r="M6" s="1483"/>
      <c r="N6" s="1477"/>
      <c r="O6" s="1478"/>
      <c r="P6" s="1478"/>
      <c r="Q6" s="1478"/>
      <c r="R6" s="1478"/>
      <c r="S6" s="1478"/>
      <c r="T6" s="1478"/>
      <c r="U6" s="1478"/>
      <c r="V6" s="1479"/>
      <c r="W6" s="670"/>
      <c r="X6" s="670"/>
      <c r="Y6" s="670"/>
      <c r="Z6" s="670"/>
      <c r="AA6" s="670"/>
      <c r="AB6" s="670"/>
      <c r="AD6" s="1507"/>
    </row>
    <row r="7" spans="1:30" ht="56.25" customHeight="1" thickBot="1">
      <c r="A7" s="1512"/>
      <c r="B7" s="1515"/>
      <c r="C7" s="1482"/>
      <c r="D7" s="1483"/>
      <c r="E7" s="1490"/>
      <c r="F7" s="1493"/>
      <c r="G7" s="1525"/>
      <c r="H7" s="1532"/>
      <c r="I7" s="1482"/>
      <c r="J7" s="1496"/>
      <c r="K7" s="1496"/>
      <c r="L7" s="1496"/>
      <c r="M7" s="1483"/>
      <c r="N7" s="675"/>
      <c r="O7" s="1480"/>
      <c r="P7" s="1481"/>
      <c r="Q7" s="675"/>
      <c r="R7" s="1480"/>
      <c r="S7" s="1481"/>
      <c r="T7" s="676"/>
      <c r="U7" s="677"/>
      <c r="V7" s="678"/>
      <c r="W7" s="679"/>
      <c r="X7" s="679"/>
      <c r="Y7" s="679"/>
      <c r="Z7" s="679"/>
      <c r="AA7" s="679"/>
      <c r="AB7" s="679"/>
      <c r="AD7" s="1507"/>
    </row>
    <row r="8" spans="1:81" ht="19.5" thickBot="1">
      <c r="A8" s="882" t="s">
        <v>244</v>
      </c>
      <c r="B8" s="693" t="s">
        <v>245</v>
      </c>
      <c r="C8" s="724"/>
      <c r="D8" s="695">
        <v>3</v>
      </c>
      <c r="E8" s="695"/>
      <c r="F8" s="883"/>
      <c r="G8" s="697">
        <v>3</v>
      </c>
      <c r="H8" s="884">
        <v>90</v>
      </c>
      <c r="I8" s="885">
        <v>4</v>
      </c>
      <c r="J8" s="885">
        <v>4</v>
      </c>
      <c r="K8" s="885"/>
      <c r="L8" s="885"/>
      <c r="M8" s="886">
        <v>86</v>
      </c>
      <c r="N8" s="887"/>
      <c r="O8" s="1544"/>
      <c r="P8" s="1545"/>
      <c r="Q8" s="888" t="s">
        <v>111</v>
      </c>
      <c r="R8" s="1546"/>
      <c r="S8" s="1547"/>
      <c r="T8" s="889"/>
      <c r="U8" s="890"/>
      <c r="V8" s="891"/>
      <c r="W8" s="669">
        <v>3</v>
      </c>
      <c r="AD8" s="1507"/>
      <c r="BW8" s="5"/>
      <c r="BX8" s="5"/>
      <c r="BY8" s="5"/>
      <c r="BZ8" s="5"/>
      <c r="CA8" s="5"/>
      <c r="CB8" s="5"/>
      <c r="CC8" s="5"/>
    </row>
    <row r="9" spans="1:81" ht="18.75">
      <c r="A9" s="892" t="s">
        <v>125</v>
      </c>
      <c r="B9" s="893" t="s">
        <v>34</v>
      </c>
      <c r="C9" s="841"/>
      <c r="D9" s="842"/>
      <c r="E9" s="827"/>
      <c r="F9" s="894"/>
      <c r="G9" s="685">
        <v>6</v>
      </c>
      <c r="H9" s="762">
        <v>180</v>
      </c>
      <c r="I9" s="683"/>
      <c r="J9" s="854"/>
      <c r="K9" s="683"/>
      <c r="L9" s="683"/>
      <c r="M9" s="764"/>
      <c r="N9" s="740"/>
      <c r="O9" s="1469"/>
      <c r="P9" s="1470"/>
      <c r="Q9" s="741"/>
      <c r="R9" s="1469"/>
      <c r="S9" s="1470"/>
      <c r="T9" s="740"/>
      <c r="U9" s="765"/>
      <c r="V9" s="766"/>
      <c r="W9" s="669">
        <v>3</v>
      </c>
      <c r="AD9" s="691"/>
      <c r="BW9" s="5"/>
      <c r="BX9" s="5"/>
      <c r="BY9" s="5"/>
      <c r="BZ9" s="5"/>
      <c r="CA9" s="5"/>
      <c r="CB9" s="5"/>
      <c r="CC9" s="5"/>
    </row>
    <row r="10" spans="1:81" ht="18.75">
      <c r="A10" s="811" t="s">
        <v>160</v>
      </c>
      <c r="B10" s="895" t="s">
        <v>47</v>
      </c>
      <c r="C10" s="813">
        <v>3</v>
      </c>
      <c r="D10" s="814"/>
      <c r="E10" s="691"/>
      <c r="F10" s="896"/>
      <c r="G10" s="816">
        <v>3</v>
      </c>
      <c r="H10" s="861">
        <v>90</v>
      </c>
      <c r="I10" s="862">
        <v>6</v>
      </c>
      <c r="J10" s="897">
        <v>4</v>
      </c>
      <c r="K10" s="756"/>
      <c r="L10" s="756">
        <v>2</v>
      </c>
      <c r="M10" s="898">
        <v>84</v>
      </c>
      <c r="N10" s="820"/>
      <c r="O10" s="1467"/>
      <c r="P10" s="1468"/>
      <c r="Q10" s="821" t="s">
        <v>192</v>
      </c>
      <c r="R10" s="1467"/>
      <c r="S10" s="1468"/>
      <c r="T10" s="820"/>
      <c r="U10" s="783"/>
      <c r="V10" s="899"/>
      <c r="W10" s="669">
        <v>3</v>
      </c>
      <c r="AD10" s="691"/>
      <c r="BW10" s="5"/>
      <c r="BX10" s="5"/>
      <c r="BY10" s="5"/>
      <c r="BZ10" s="5"/>
      <c r="CA10" s="5"/>
      <c r="CB10" s="5"/>
      <c r="CC10" s="5"/>
    </row>
    <row r="11" spans="1:81" ht="38.25" thickBot="1">
      <c r="A11" s="717" t="s">
        <v>179</v>
      </c>
      <c r="B11" s="900" t="s">
        <v>39</v>
      </c>
      <c r="C11" s="744"/>
      <c r="D11" s="745"/>
      <c r="E11" s="835"/>
      <c r="F11" s="836">
        <v>3</v>
      </c>
      <c r="G11" s="723">
        <v>1</v>
      </c>
      <c r="H11" s="754">
        <v>30</v>
      </c>
      <c r="I11" s="837">
        <v>4</v>
      </c>
      <c r="J11" s="838"/>
      <c r="K11" s="725"/>
      <c r="L11" s="901" t="s">
        <v>196</v>
      </c>
      <c r="M11" s="839">
        <v>26</v>
      </c>
      <c r="N11" s="728"/>
      <c r="O11" s="1465"/>
      <c r="P11" s="1466"/>
      <c r="Q11" s="795" t="s">
        <v>111</v>
      </c>
      <c r="R11" s="1465"/>
      <c r="S11" s="1548"/>
      <c r="T11" s="728"/>
      <c r="U11" s="833"/>
      <c r="V11" s="840"/>
      <c r="W11" s="669">
        <v>3</v>
      </c>
      <c r="AD11" s="691"/>
      <c r="BW11" s="5"/>
      <c r="BX11" s="5"/>
      <c r="BY11" s="5"/>
      <c r="BZ11" s="5"/>
      <c r="CA11" s="5"/>
      <c r="CB11" s="5"/>
      <c r="CC11" s="5"/>
    </row>
    <row r="12" spans="1:81" ht="18.75">
      <c r="A12" s="902" t="s">
        <v>132</v>
      </c>
      <c r="B12" s="903" t="s">
        <v>60</v>
      </c>
      <c r="C12" s="904"/>
      <c r="D12" s="905"/>
      <c r="E12" s="906"/>
      <c r="F12" s="907"/>
      <c r="G12" s="908">
        <v>3</v>
      </c>
      <c r="H12" s="909">
        <v>90</v>
      </c>
      <c r="I12" s="910"/>
      <c r="J12" s="911"/>
      <c r="K12" s="910"/>
      <c r="L12" s="910"/>
      <c r="M12" s="912"/>
      <c r="N12" s="913"/>
      <c r="O12" s="1469"/>
      <c r="P12" s="1470"/>
      <c r="Q12" s="914"/>
      <c r="R12" s="1469"/>
      <c r="S12" s="1470"/>
      <c r="T12" s="915"/>
      <c r="U12" s="830"/>
      <c r="V12" s="830"/>
      <c r="W12" s="669">
        <v>3</v>
      </c>
      <c r="AD12" s="691"/>
      <c r="BW12" s="5"/>
      <c r="BX12" s="5"/>
      <c r="BY12" s="5"/>
      <c r="BZ12" s="5"/>
      <c r="CA12" s="5"/>
      <c r="CB12" s="5"/>
      <c r="CC12" s="5"/>
    </row>
    <row r="13" spans="1:81" ht="19.5" thickBot="1">
      <c r="A13" s="916" t="s">
        <v>205</v>
      </c>
      <c r="B13" s="917" t="s">
        <v>47</v>
      </c>
      <c r="C13" s="918">
        <v>3</v>
      </c>
      <c r="D13" s="919"/>
      <c r="E13" s="920"/>
      <c r="F13" s="921"/>
      <c r="G13" s="922">
        <v>2.5</v>
      </c>
      <c r="H13" s="923">
        <v>75</v>
      </c>
      <c r="I13" s="924">
        <v>4</v>
      </c>
      <c r="J13" s="838">
        <v>4</v>
      </c>
      <c r="K13" s="925"/>
      <c r="L13" s="925"/>
      <c r="M13" s="926">
        <v>71</v>
      </c>
      <c r="N13" s="715"/>
      <c r="O13" s="1465"/>
      <c r="P13" s="1466"/>
      <c r="Q13" s="927" t="s">
        <v>111</v>
      </c>
      <c r="R13" s="1465"/>
      <c r="S13" s="1466"/>
      <c r="T13" s="915"/>
      <c r="U13" s="781"/>
      <c r="V13" s="781"/>
      <c r="W13" s="669">
        <v>3</v>
      </c>
      <c r="AD13" s="691"/>
      <c r="BW13" s="5"/>
      <c r="BX13" s="5"/>
      <c r="BY13" s="5"/>
      <c r="BZ13" s="5"/>
      <c r="CA13" s="5"/>
      <c r="CB13" s="5"/>
      <c r="CC13" s="5"/>
    </row>
    <row r="14" spans="1:81" ht="18.75">
      <c r="A14" s="680" t="s">
        <v>144</v>
      </c>
      <c r="B14" s="681" t="s">
        <v>30</v>
      </c>
      <c r="C14" s="846"/>
      <c r="D14" s="852"/>
      <c r="E14" s="827"/>
      <c r="F14" s="847"/>
      <c r="G14" s="685">
        <v>4</v>
      </c>
      <c r="H14" s="762">
        <v>120</v>
      </c>
      <c r="I14" s="683"/>
      <c r="J14" s="854"/>
      <c r="K14" s="683"/>
      <c r="L14" s="683"/>
      <c r="M14" s="764"/>
      <c r="N14" s="740"/>
      <c r="O14" s="1471"/>
      <c r="P14" s="1472"/>
      <c r="Q14" s="715"/>
      <c r="R14" s="1471"/>
      <c r="S14" s="1472"/>
      <c r="T14" s="829"/>
      <c r="U14" s="830"/>
      <c r="V14" s="830"/>
      <c r="W14" s="669">
        <v>3</v>
      </c>
      <c r="AD14" s="691"/>
      <c r="BW14" s="5"/>
      <c r="BX14" s="5"/>
      <c r="BY14" s="5"/>
      <c r="BZ14" s="5"/>
      <c r="CA14" s="5"/>
      <c r="CB14" s="5"/>
      <c r="CC14" s="5"/>
    </row>
    <row r="15" spans="1:81" ht="19.5" thickBot="1">
      <c r="A15" s="717" t="s">
        <v>145</v>
      </c>
      <c r="B15" s="844" t="s">
        <v>47</v>
      </c>
      <c r="C15" s="744">
        <v>3</v>
      </c>
      <c r="D15" s="745"/>
      <c r="E15" s="835"/>
      <c r="F15" s="845"/>
      <c r="G15" s="746">
        <v>3</v>
      </c>
      <c r="H15" s="754">
        <v>90</v>
      </c>
      <c r="I15" s="725">
        <v>6</v>
      </c>
      <c r="J15" s="838">
        <v>4</v>
      </c>
      <c r="K15" s="725"/>
      <c r="L15" s="725">
        <v>2</v>
      </c>
      <c r="M15" s="839">
        <v>84</v>
      </c>
      <c r="N15" s="728"/>
      <c r="O15" s="1465"/>
      <c r="P15" s="1466"/>
      <c r="Q15" s="795" t="s">
        <v>192</v>
      </c>
      <c r="R15" s="1465"/>
      <c r="S15" s="1466"/>
      <c r="T15" s="832"/>
      <c r="U15" s="833"/>
      <c r="V15" s="833"/>
      <c r="W15" s="669">
        <v>3</v>
      </c>
      <c r="AD15" s="691"/>
      <c r="BW15" s="5"/>
      <c r="BX15" s="5"/>
      <c r="BY15" s="5"/>
      <c r="BZ15" s="5"/>
      <c r="CA15" s="5"/>
      <c r="CB15" s="5"/>
      <c r="CC15" s="5"/>
    </row>
    <row r="16" spans="1:81" ht="18.75">
      <c r="A16" s="902" t="s">
        <v>148</v>
      </c>
      <c r="B16" s="903" t="s">
        <v>177</v>
      </c>
      <c r="C16" s="928"/>
      <c r="D16" s="929"/>
      <c r="E16" s="906"/>
      <c r="F16" s="930"/>
      <c r="G16" s="908">
        <v>7</v>
      </c>
      <c r="H16" s="909">
        <v>210</v>
      </c>
      <c r="I16" s="910"/>
      <c r="J16" s="911"/>
      <c r="K16" s="910"/>
      <c r="L16" s="910"/>
      <c r="M16" s="912"/>
      <c r="N16" s="913"/>
      <c r="O16" s="1471"/>
      <c r="P16" s="1472"/>
      <c r="Q16" s="931"/>
      <c r="R16" s="1471"/>
      <c r="S16" s="1472"/>
      <c r="T16" s="915"/>
      <c r="U16" s="830"/>
      <c r="V16" s="830"/>
      <c r="W16" s="669">
        <v>3</v>
      </c>
      <c r="AD16" s="691"/>
      <c r="BW16" s="5"/>
      <c r="BX16" s="5"/>
      <c r="BY16" s="5"/>
      <c r="BZ16" s="5"/>
      <c r="CA16" s="5"/>
      <c r="CB16" s="5"/>
      <c r="CC16" s="5"/>
    </row>
    <row r="17" spans="1:81" ht="19.5" thickBot="1">
      <c r="A17" s="916" t="s">
        <v>207</v>
      </c>
      <c r="B17" s="917" t="s">
        <v>47</v>
      </c>
      <c r="C17" s="932">
        <v>3</v>
      </c>
      <c r="D17" s="933"/>
      <c r="E17" s="920"/>
      <c r="F17" s="934"/>
      <c r="G17" s="922">
        <v>6</v>
      </c>
      <c r="H17" s="923">
        <v>180</v>
      </c>
      <c r="I17" s="925">
        <v>12</v>
      </c>
      <c r="J17" s="838">
        <v>8</v>
      </c>
      <c r="K17" s="925"/>
      <c r="L17" s="925">
        <v>4</v>
      </c>
      <c r="M17" s="926">
        <v>168</v>
      </c>
      <c r="N17" s="935"/>
      <c r="O17" s="1467"/>
      <c r="P17" s="1468"/>
      <c r="Q17" s="728" t="s">
        <v>191</v>
      </c>
      <c r="R17" s="1465"/>
      <c r="S17" s="1466"/>
      <c r="T17" s="832"/>
      <c r="U17" s="833"/>
      <c r="V17" s="833"/>
      <c r="W17" s="669">
        <v>3</v>
      </c>
      <c r="AD17" s="691"/>
      <c r="BW17" s="5"/>
      <c r="BX17" s="5"/>
      <c r="BY17" s="5"/>
      <c r="BZ17" s="5"/>
      <c r="CA17" s="5"/>
      <c r="CB17" s="5"/>
      <c r="CC17" s="5"/>
    </row>
    <row r="18" spans="1:249" ht="18.75">
      <c r="A18" s="936" t="s">
        <v>186</v>
      </c>
      <c r="B18" s="937" t="s">
        <v>35</v>
      </c>
      <c r="C18" s="710"/>
      <c r="D18" s="711"/>
      <c r="E18" s="938"/>
      <c r="F18" s="708"/>
      <c r="G18" s="939">
        <v>4</v>
      </c>
      <c r="H18" s="940">
        <v>120</v>
      </c>
      <c r="I18" s="938"/>
      <c r="J18" s="941"/>
      <c r="K18" s="711"/>
      <c r="L18" s="711"/>
      <c r="M18" s="942"/>
      <c r="N18" s="714"/>
      <c r="O18" s="1549"/>
      <c r="P18" s="1550"/>
      <c r="Q18" s="715"/>
      <c r="R18" s="1549"/>
      <c r="S18" s="1550"/>
      <c r="T18" s="829"/>
      <c r="U18" s="943"/>
      <c r="V18" s="943"/>
      <c r="W18" s="669">
        <v>3</v>
      </c>
      <c r="AD18" s="691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19.5" thickBot="1">
      <c r="A19" s="944" t="s">
        <v>187</v>
      </c>
      <c r="B19" s="844" t="s">
        <v>47</v>
      </c>
      <c r="C19" s="945"/>
      <c r="D19" s="946">
        <v>3</v>
      </c>
      <c r="E19" s="947"/>
      <c r="F19" s="722"/>
      <c r="G19" s="746">
        <v>2.5</v>
      </c>
      <c r="H19" s="948">
        <v>75</v>
      </c>
      <c r="I19" s="701">
        <v>4</v>
      </c>
      <c r="J19" s="949">
        <v>4</v>
      </c>
      <c r="K19" s="695"/>
      <c r="L19" s="695"/>
      <c r="M19" s="950">
        <v>71</v>
      </c>
      <c r="N19" s="728"/>
      <c r="O19" s="1465"/>
      <c r="P19" s="1466"/>
      <c r="Q19" s="795" t="s">
        <v>111</v>
      </c>
      <c r="R19" s="1465"/>
      <c r="S19" s="1466"/>
      <c r="T19" s="832"/>
      <c r="U19" s="833"/>
      <c r="V19" s="833"/>
      <c r="W19" s="669">
        <v>3</v>
      </c>
      <c r="AD19" s="691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8.75">
      <c r="A20" s="730" t="s">
        <v>150</v>
      </c>
      <c r="B20" s="951" t="s">
        <v>37</v>
      </c>
      <c r="C20" s="841"/>
      <c r="D20" s="952"/>
      <c r="E20" s="842"/>
      <c r="F20" s="869"/>
      <c r="G20" s="870">
        <v>4</v>
      </c>
      <c r="H20" s="871">
        <v>120</v>
      </c>
      <c r="I20" s="953"/>
      <c r="J20" s="911"/>
      <c r="K20" s="910"/>
      <c r="L20" s="910"/>
      <c r="M20" s="954"/>
      <c r="N20" s="914"/>
      <c r="O20" s="1551"/>
      <c r="P20" s="1552"/>
      <c r="Q20" s="955"/>
      <c r="R20" s="1551"/>
      <c r="S20" s="1552"/>
      <c r="T20" s="956"/>
      <c r="U20" s="957"/>
      <c r="V20" s="958"/>
      <c r="W20" s="959">
        <v>3</v>
      </c>
      <c r="X20" s="959"/>
      <c r="Y20" s="959"/>
      <c r="Z20" s="959"/>
      <c r="AA20" s="959"/>
      <c r="AB20" s="959"/>
      <c r="AC20" s="959"/>
      <c r="AD20" s="960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</row>
    <row r="21" spans="1:249" ht="18.75">
      <c r="A21" s="961" t="s">
        <v>246</v>
      </c>
      <c r="B21" s="768" t="s">
        <v>47</v>
      </c>
      <c r="C21" s="962"/>
      <c r="D21" s="963">
        <v>3</v>
      </c>
      <c r="E21" s="964"/>
      <c r="F21" s="965"/>
      <c r="G21" s="966">
        <v>2.5</v>
      </c>
      <c r="H21" s="967">
        <v>75</v>
      </c>
      <c r="I21" s="771">
        <v>4</v>
      </c>
      <c r="J21" s="879">
        <v>4</v>
      </c>
      <c r="K21" s="777"/>
      <c r="L21" s="777"/>
      <c r="M21" s="880">
        <v>71</v>
      </c>
      <c r="N21" s="779"/>
      <c r="O21" s="1553"/>
      <c r="P21" s="1554"/>
      <c r="Q21" s="931" t="s">
        <v>111</v>
      </c>
      <c r="R21" s="1553"/>
      <c r="S21" s="1554"/>
      <c r="T21" s="779"/>
      <c r="U21" s="781"/>
      <c r="V21" s="782"/>
      <c r="W21" s="959">
        <v>3</v>
      </c>
      <c r="X21" s="959"/>
      <c r="Y21" s="959"/>
      <c r="Z21" s="959"/>
      <c r="AA21" s="959"/>
      <c r="AB21" s="959"/>
      <c r="AC21" s="959"/>
      <c r="AD21" s="960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</row>
    <row r="22" spans="1:81" s="6" customFormat="1" ht="18.75">
      <c r="A22" s="783"/>
      <c r="B22" s="784" t="s">
        <v>70</v>
      </c>
      <c r="C22" s="785">
        <v>4</v>
      </c>
      <c r="D22" s="786">
        <v>3</v>
      </c>
      <c r="E22" s="785"/>
      <c r="F22" s="785">
        <v>1</v>
      </c>
      <c r="G22" s="691"/>
      <c r="H22" s="691"/>
      <c r="I22" s="691">
        <f>SUM(I8:I21)</f>
        <v>44</v>
      </c>
      <c r="J22" s="691">
        <f>SUM(J8:J21)</f>
        <v>32</v>
      </c>
      <c r="K22" s="691">
        <f>SUM(K8:K21)</f>
        <v>0</v>
      </c>
      <c r="L22" s="691">
        <f>SUM(L8:L21)</f>
        <v>8</v>
      </c>
      <c r="M22" s="691">
        <f>SUM(M8:M21)</f>
        <v>661</v>
      </c>
      <c r="N22" s="787"/>
      <c r="O22" s="787"/>
      <c r="P22" s="787"/>
      <c r="Q22" s="787"/>
      <c r="R22" s="787"/>
      <c r="S22" s="787"/>
      <c r="T22" s="787"/>
      <c r="U22" s="787"/>
      <c r="V22" s="787"/>
      <c r="W22" s="691"/>
      <c r="X22" s="691"/>
      <c r="Y22" s="691"/>
      <c r="Z22" s="691"/>
      <c r="AA22" s="691"/>
      <c r="AB22" s="691"/>
      <c r="AC22" s="968"/>
      <c r="AD22" s="691"/>
      <c r="AE22" s="580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</row>
  </sheetData>
  <sheetProtection/>
  <mergeCells count="59">
    <mergeCell ref="O19:P19"/>
    <mergeCell ref="R19:S19"/>
    <mergeCell ref="O20:P20"/>
    <mergeCell ref="R20:S20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0:P10"/>
    <mergeCell ref="R10:S10"/>
    <mergeCell ref="O11:P11"/>
    <mergeCell ref="R11:S11"/>
    <mergeCell ref="O12:P12"/>
    <mergeCell ref="R12:S12"/>
    <mergeCell ref="O8:P8"/>
    <mergeCell ref="R8:S8"/>
    <mergeCell ref="O9:P9"/>
    <mergeCell ref="R9:S9"/>
    <mergeCell ref="R5:S5"/>
    <mergeCell ref="N6:V6"/>
    <mergeCell ref="O7:P7"/>
    <mergeCell ref="R7:S7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M3:M7"/>
    <mergeCell ref="N3:P4"/>
    <mergeCell ref="Q3:S4"/>
    <mergeCell ref="T3:V4"/>
    <mergeCell ref="W3:Y4"/>
    <mergeCell ref="Z3:AB4"/>
    <mergeCell ref="O5:P5"/>
    <mergeCell ref="AD2:AD8"/>
    <mergeCell ref="A1:V1"/>
    <mergeCell ref="A2:A7"/>
    <mergeCell ref="B2:B7"/>
    <mergeCell ref="C2:F3"/>
    <mergeCell ref="G2:G7"/>
    <mergeCell ref="H2:M2"/>
    <mergeCell ref="N2:V2"/>
    <mergeCell ref="H3:H7"/>
    <mergeCell ref="I3:L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0"/>
  <sheetViews>
    <sheetView view="pageBreakPreview" zoomScale="75" zoomScaleNormal="75" zoomScaleSheetLayoutView="75" workbookViewId="0" topLeftCell="A1">
      <selection activeCell="E10" sqref="E10"/>
    </sheetView>
  </sheetViews>
  <sheetFormatPr defaultColWidth="9.00390625" defaultRowHeight="12.75"/>
  <cols>
    <col min="1" max="1" width="11.375" style="788" customWidth="1"/>
    <col min="2" max="2" width="53.25390625" style="789" customWidth="1"/>
    <col min="3" max="3" width="5.00390625" style="790" customWidth="1"/>
    <col min="4" max="4" width="6.25390625" style="791" customWidth="1"/>
    <col min="5" max="5" width="4.75390625" style="790" customWidth="1"/>
    <col min="6" max="6" width="7.125" style="790" customWidth="1"/>
    <col min="7" max="7" width="7.75390625" style="669" hidden="1" customWidth="1"/>
    <col min="8" max="8" width="8.375" style="669" hidden="1" customWidth="1"/>
    <col min="9" max="9" width="6.375" style="669" customWidth="1"/>
    <col min="10" max="10" width="5.125" style="669" customWidth="1"/>
    <col min="11" max="11" width="7.875" style="669" customWidth="1"/>
    <col min="12" max="12" width="7.75390625" style="669" customWidth="1"/>
    <col min="13" max="13" width="8.375" style="669" hidden="1" customWidth="1"/>
    <col min="14" max="14" width="9.625" style="792" hidden="1" customWidth="1"/>
    <col min="15" max="15" width="5.25390625" style="792" hidden="1" customWidth="1"/>
    <col min="16" max="16" width="4.75390625" style="792" hidden="1" customWidth="1"/>
    <col min="17" max="17" width="8.875" style="792" hidden="1" customWidth="1"/>
    <col min="18" max="18" width="5.375" style="792" customWidth="1"/>
    <col min="19" max="19" width="3.125" style="792" customWidth="1"/>
    <col min="20" max="20" width="8.00390625" style="792" hidden="1" customWidth="1"/>
    <col min="21" max="21" width="6.75390625" style="792" hidden="1" customWidth="1"/>
    <col min="22" max="22" width="7.625" style="792" hidden="1" customWidth="1"/>
    <col min="23" max="23" width="7.75390625" style="669" hidden="1" customWidth="1"/>
    <col min="24" max="24" width="5.75390625" style="669" hidden="1" customWidth="1"/>
    <col min="25" max="25" width="7.875" style="669" hidden="1" customWidth="1"/>
    <col min="26" max="28" width="5.75390625" style="669" hidden="1" customWidth="1"/>
    <col min="29" max="29" width="0" style="669" hidden="1" customWidth="1"/>
    <col min="30" max="30" width="48.125" style="669" customWidth="1"/>
    <col min="31" max="81" width="9.125" style="31" customWidth="1"/>
    <col min="82" max="16384" width="9.125" style="5" customWidth="1"/>
  </cols>
  <sheetData>
    <row r="1" spans="1:28" ht="19.5" thickBot="1">
      <c r="A1" s="1508" t="s">
        <v>278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10"/>
      <c r="W1" s="668"/>
      <c r="X1" s="668"/>
      <c r="Y1" s="668"/>
      <c r="Z1" s="668"/>
      <c r="AA1" s="668"/>
      <c r="AB1" s="668"/>
    </row>
    <row r="2" spans="1:30" ht="18.75">
      <c r="A2" s="1511" t="s">
        <v>21</v>
      </c>
      <c r="B2" s="1513" t="s">
        <v>81</v>
      </c>
      <c r="C2" s="1516" t="s">
        <v>226</v>
      </c>
      <c r="D2" s="1517"/>
      <c r="E2" s="1518"/>
      <c r="F2" s="1519"/>
      <c r="G2" s="1524" t="s">
        <v>82</v>
      </c>
      <c r="H2" s="1526" t="s">
        <v>83</v>
      </c>
      <c r="I2" s="1527"/>
      <c r="J2" s="1527"/>
      <c r="K2" s="1527"/>
      <c r="L2" s="1527"/>
      <c r="M2" s="1528"/>
      <c r="N2" s="1529"/>
      <c r="O2" s="1530"/>
      <c r="P2" s="1530"/>
      <c r="Q2" s="1530"/>
      <c r="R2" s="1530"/>
      <c r="S2" s="1530"/>
      <c r="T2" s="1530"/>
      <c r="U2" s="1530"/>
      <c r="V2" s="1531"/>
      <c r="W2" s="670"/>
      <c r="X2" s="670"/>
      <c r="Y2" s="670"/>
      <c r="Z2" s="670"/>
      <c r="AA2" s="670"/>
      <c r="AB2" s="670"/>
      <c r="AD2" s="1507" t="s">
        <v>276</v>
      </c>
    </row>
    <row r="3" spans="1:30" ht="18.75">
      <c r="A3" s="1512"/>
      <c r="B3" s="1514"/>
      <c r="C3" s="1520"/>
      <c r="D3" s="1521"/>
      <c r="E3" s="1522"/>
      <c r="F3" s="1523"/>
      <c r="G3" s="1525"/>
      <c r="H3" s="1532" t="s">
        <v>84</v>
      </c>
      <c r="I3" s="1533" t="s">
        <v>85</v>
      </c>
      <c r="J3" s="1534"/>
      <c r="K3" s="1534"/>
      <c r="L3" s="1535"/>
      <c r="M3" s="1483" t="s">
        <v>86</v>
      </c>
      <c r="N3" s="1497" t="s">
        <v>235</v>
      </c>
      <c r="O3" s="1498"/>
      <c r="P3" s="1499"/>
      <c r="Q3" s="1503" t="s">
        <v>236</v>
      </c>
      <c r="R3" s="1498"/>
      <c r="S3" s="1499"/>
      <c r="T3" s="1503" t="s">
        <v>22</v>
      </c>
      <c r="U3" s="1498"/>
      <c r="V3" s="1505"/>
      <c r="W3" s="1501"/>
      <c r="X3" s="1501"/>
      <c r="Y3" s="1501"/>
      <c r="Z3" s="1501"/>
      <c r="AA3" s="1501"/>
      <c r="AB3" s="1501"/>
      <c r="AD3" s="1507"/>
    </row>
    <row r="4" spans="1:30" ht="18.75">
      <c r="A4" s="1512"/>
      <c r="B4" s="1514"/>
      <c r="C4" s="1482" t="s">
        <v>87</v>
      </c>
      <c r="D4" s="1482" t="s">
        <v>88</v>
      </c>
      <c r="E4" s="1484" t="s">
        <v>89</v>
      </c>
      <c r="F4" s="1485"/>
      <c r="G4" s="1525"/>
      <c r="H4" s="1532"/>
      <c r="I4" s="1482" t="s">
        <v>90</v>
      </c>
      <c r="J4" s="1486" t="s">
        <v>91</v>
      </c>
      <c r="K4" s="1487"/>
      <c r="L4" s="1488"/>
      <c r="M4" s="1483"/>
      <c r="N4" s="1500"/>
      <c r="O4" s="1501"/>
      <c r="P4" s="1502"/>
      <c r="Q4" s="1504"/>
      <c r="R4" s="1501"/>
      <c r="S4" s="1502"/>
      <c r="T4" s="1504"/>
      <c r="U4" s="1501"/>
      <c r="V4" s="1506"/>
      <c r="W4" s="1501"/>
      <c r="X4" s="1501"/>
      <c r="Y4" s="1501"/>
      <c r="Z4" s="1501"/>
      <c r="AA4" s="1501"/>
      <c r="AB4" s="1501"/>
      <c r="AD4" s="1507"/>
    </row>
    <row r="5" spans="1:30" ht="15" customHeight="1">
      <c r="A5" s="1512"/>
      <c r="B5" s="1514"/>
      <c r="C5" s="1482"/>
      <c r="D5" s="1483"/>
      <c r="E5" s="1489" t="s">
        <v>92</v>
      </c>
      <c r="F5" s="1491" t="s">
        <v>93</v>
      </c>
      <c r="G5" s="1525"/>
      <c r="H5" s="1532"/>
      <c r="I5" s="1482"/>
      <c r="J5" s="1494" t="s">
        <v>44</v>
      </c>
      <c r="K5" s="1494" t="s">
        <v>57</v>
      </c>
      <c r="L5" s="1494" t="s">
        <v>94</v>
      </c>
      <c r="M5" s="1483"/>
      <c r="N5" s="671">
        <v>1</v>
      </c>
      <c r="O5" s="1475">
        <v>2</v>
      </c>
      <c r="P5" s="1476"/>
      <c r="Q5" s="672">
        <v>3</v>
      </c>
      <c r="R5" s="1475">
        <v>4</v>
      </c>
      <c r="S5" s="1476"/>
      <c r="T5" s="672">
        <v>5</v>
      </c>
      <c r="U5" s="673" t="s">
        <v>233</v>
      </c>
      <c r="V5" s="673" t="s">
        <v>234</v>
      </c>
      <c r="W5" s="674"/>
      <c r="X5" s="674"/>
      <c r="Y5" s="674"/>
      <c r="Z5" s="674"/>
      <c r="AA5" s="674"/>
      <c r="AB5" s="674"/>
      <c r="AD5" s="1507"/>
    </row>
    <row r="6" spans="1:30" ht="19.5" thickBot="1">
      <c r="A6" s="1512"/>
      <c r="B6" s="1514"/>
      <c r="C6" s="1482"/>
      <c r="D6" s="1483"/>
      <c r="E6" s="1490"/>
      <c r="F6" s="1492"/>
      <c r="G6" s="1525"/>
      <c r="H6" s="1532"/>
      <c r="I6" s="1482"/>
      <c r="J6" s="1495"/>
      <c r="K6" s="1495"/>
      <c r="L6" s="1495"/>
      <c r="M6" s="1483"/>
      <c r="N6" s="1477"/>
      <c r="O6" s="1478"/>
      <c r="P6" s="1478"/>
      <c r="Q6" s="1478"/>
      <c r="R6" s="1478"/>
      <c r="S6" s="1478"/>
      <c r="T6" s="1478"/>
      <c r="U6" s="1478"/>
      <c r="V6" s="1479"/>
      <c r="W6" s="670"/>
      <c r="X6" s="670"/>
      <c r="Y6" s="670"/>
      <c r="Z6" s="670"/>
      <c r="AA6" s="670"/>
      <c r="AB6" s="670"/>
      <c r="AD6" s="1507"/>
    </row>
    <row r="7" spans="1:30" ht="56.25" customHeight="1" thickBot="1">
      <c r="A7" s="1512"/>
      <c r="B7" s="1515"/>
      <c r="C7" s="1482"/>
      <c r="D7" s="1483"/>
      <c r="E7" s="1490"/>
      <c r="F7" s="1493"/>
      <c r="G7" s="1525"/>
      <c r="H7" s="1532"/>
      <c r="I7" s="1482"/>
      <c r="J7" s="1496"/>
      <c r="K7" s="1496"/>
      <c r="L7" s="1496"/>
      <c r="M7" s="1483"/>
      <c r="N7" s="675"/>
      <c r="O7" s="1480"/>
      <c r="P7" s="1481"/>
      <c r="Q7" s="675"/>
      <c r="R7" s="1480"/>
      <c r="S7" s="1481"/>
      <c r="T7" s="676"/>
      <c r="U7" s="677"/>
      <c r="V7" s="678"/>
      <c r="W7" s="679"/>
      <c r="X7" s="679"/>
      <c r="Y7" s="679"/>
      <c r="Z7" s="679"/>
      <c r="AA7" s="679"/>
      <c r="AB7" s="679"/>
      <c r="AD7" s="1507"/>
    </row>
    <row r="8" spans="1:81" ht="19.5" thickBot="1">
      <c r="A8" s="717" t="s">
        <v>161</v>
      </c>
      <c r="B8" s="834" t="s">
        <v>38</v>
      </c>
      <c r="C8" s="744"/>
      <c r="D8" s="745"/>
      <c r="E8" s="835"/>
      <c r="F8" s="836">
        <v>4</v>
      </c>
      <c r="G8" s="723">
        <v>1.5</v>
      </c>
      <c r="H8" s="754">
        <v>45</v>
      </c>
      <c r="I8" s="837">
        <v>4</v>
      </c>
      <c r="J8" s="838"/>
      <c r="K8" s="725"/>
      <c r="L8" s="726">
        <v>4</v>
      </c>
      <c r="M8" s="839">
        <v>41</v>
      </c>
      <c r="N8" s="728"/>
      <c r="O8" s="1465"/>
      <c r="P8" s="1466"/>
      <c r="Q8" s="795"/>
      <c r="R8" s="1465" t="s">
        <v>111</v>
      </c>
      <c r="S8" s="1466"/>
      <c r="T8" s="728"/>
      <c r="U8" s="833"/>
      <c r="V8" s="840"/>
      <c r="W8" s="669">
        <v>4</v>
      </c>
      <c r="AD8" s="1507"/>
      <c r="BW8" s="5"/>
      <c r="BX8" s="5"/>
      <c r="BY8" s="5"/>
      <c r="BZ8" s="5"/>
      <c r="CA8" s="5"/>
      <c r="CB8" s="5"/>
      <c r="CC8" s="5"/>
    </row>
    <row r="9" spans="1:81" ht="37.5">
      <c r="A9" s="680" t="s">
        <v>128</v>
      </c>
      <c r="B9" s="681" t="s">
        <v>32</v>
      </c>
      <c r="C9" s="841"/>
      <c r="D9" s="842"/>
      <c r="E9" s="827"/>
      <c r="F9" s="843"/>
      <c r="G9" s="685">
        <v>3.5</v>
      </c>
      <c r="H9" s="762">
        <v>105</v>
      </c>
      <c r="I9" s="737"/>
      <c r="J9" s="763"/>
      <c r="K9" s="737"/>
      <c r="L9" s="737"/>
      <c r="M9" s="764"/>
      <c r="N9" s="740"/>
      <c r="O9" s="1469"/>
      <c r="P9" s="1470"/>
      <c r="Q9" s="741"/>
      <c r="R9" s="1469"/>
      <c r="S9" s="1470"/>
      <c r="T9" s="829"/>
      <c r="U9" s="830"/>
      <c r="V9" s="830"/>
      <c r="W9" s="669">
        <v>4</v>
      </c>
      <c r="AD9" s="691"/>
      <c r="BW9" s="5"/>
      <c r="BX9" s="5"/>
      <c r="BY9" s="5"/>
      <c r="BZ9" s="5"/>
      <c r="CA9" s="5"/>
      <c r="CB9" s="5"/>
      <c r="CC9" s="5"/>
    </row>
    <row r="10" spans="1:81" ht="19.5" thickBot="1">
      <c r="A10" s="717" t="s">
        <v>130</v>
      </c>
      <c r="B10" s="844" t="s">
        <v>47</v>
      </c>
      <c r="C10" s="744">
        <v>4</v>
      </c>
      <c r="D10" s="745"/>
      <c r="E10" s="835"/>
      <c r="F10" s="845"/>
      <c r="G10" s="746">
        <v>2.5</v>
      </c>
      <c r="H10" s="754">
        <v>75</v>
      </c>
      <c r="I10" s="837">
        <v>4</v>
      </c>
      <c r="J10" s="838">
        <v>4</v>
      </c>
      <c r="K10" s="725"/>
      <c r="L10" s="725"/>
      <c r="M10" s="839">
        <v>71</v>
      </c>
      <c r="N10" s="728"/>
      <c r="O10" s="1465"/>
      <c r="P10" s="1466"/>
      <c r="Q10" s="795"/>
      <c r="R10" s="1465" t="s">
        <v>111</v>
      </c>
      <c r="S10" s="1466"/>
      <c r="T10" s="832"/>
      <c r="U10" s="833"/>
      <c r="V10" s="833"/>
      <c r="W10" s="669">
        <v>4</v>
      </c>
      <c r="AD10" s="691"/>
      <c r="BW10" s="5"/>
      <c r="BX10" s="5"/>
      <c r="BY10" s="5"/>
      <c r="BZ10" s="5"/>
      <c r="CA10" s="5"/>
      <c r="CB10" s="5"/>
      <c r="CC10" s="5"/>
    </row>
    <row r="11" spans="1:81" ht="19.5" thickBot="1">
      <c r="A11" s="680" t="s">
        <v>129</v>
      </c>
      <c r="B11" s="681" t="s">
        <v>31</v>
      </c>
      <c r="C11" s="846"/>
      <c r="D11" s="758">
        <v>4</v>
      </c>
      <c r="E11" s="827"/>
      <c r="F11" s="847"/>
      <c r="G11" s="848">
        <v>3.5</v>
      </c>
      <c r="H11" s="849">
        <v>105</v>
      </c>
      <c r="I11" s="837">
        <v>4</v>
      </c>
      <c r="J11" s="838">
        <v>4</v>
      </c>
      <c r="K11" s="725"/>
      <c r="L11" s="725"/>
      <c r="M11" s="839">
        <v>101</v>
      </c>
      <c r="N11" s="740"/>
      <c r="O11" s="1473"/>
      <c r="P11" s="1474"/>
      <c r="R11" s="1473" t="s">
        <v>111</v>
      </c>
      <c r="S11" s="1474"/>
      <c r="T11" s="850"/>
      <c r="U11" s="851"/>
      <c r="V11" s="851"/>
      <c r="W11" s="669">
        <v>4</v>
      </c>
      <c r="AD11" s="691"/>
      <c r="BW11" s="5"/>
      <c r="BX11" s="5"/>
      <c r="BY11" s="5"/>
      <c r="BZ11" s="5"/>
      <c r="CA11" s="5"/>
      <c r="CB11" s="5"/>
      <c r="CC11" s="5"/>
    </row>
    <row r="12" spans="1:81" ht="18.75">
      <c r="A12" s="680" t="s">
        <v>131</v>
      </c>
      <c r="B12" s="681" t="s">
        <v>26</v>
      </c>
      <c r="C12" s="846"/>
      <c r="D12" s="852"/>
      <c r="E12" s="827"/>
      <c r="F12" s="847"/>
      <c r="G12" s="853">
        <v>3.5</v>
      </c>
      <c r="H12" s="849">
        <v>105</v>
      </c>
      <c r="I12" s="683"/>
      <c r="J12" s="854"/>
      <c r="K12" s="683"/>
      <c r="L12" s="683"/>
      <c r="M12" s="764"/>
      <c r="N12" s="740"/>
      <c r="O12" s="1469"/>
      <c r="P12" s="1470"/>
      <c r="Q12" s="741"/>
      <c r="R12" s="1469"/>
      <c r="S12" s="1470"/>
      <c r="T12" s="829"/>
      <c r="U12" s="830"/>
      <c r="V12" s="830"/>
      <c r="W12" s="669">
        <v>4</v>
      </c>
      <c r="AD12" s="691"/>
      <c r="BW12" s="5"/>
      <c r="BX12" s="5"/>
      <c r="BY12" s="5"/>
      <c r="BZ12" s="5"/>
      <c r="CA12" s="5"/>
      <c r="CB12" s="5"/>
      <c r="CC12" s="5"/>
    </row>
    <row r="13" spans="1:81" ht="19.5" thickBot="1">
      <c r="A13" s="717" t="s">
        <v>180</v>
      </c>
      <c r="B13" s="844" t="s">
        <v>47</v>
      </c>
      <c r="C13" s="744">
        <v>4</v>
      </c>
      <c r="D13" s="720"/>
      <c r="E13" s="835"/>
      <c r="F13" s="845"/>
      <c r="G13" s="746">
        <v>2.5</v>
      </c>
      <c r="H13" s="754">
        <v>75</v>
      </c>
      <c r="I13" s="837">
        <v>4</v>
      </c>
      <c r="J13" s="838">
        <v>4</v>
      </c>
      <c r="K13" s="725"/>
      <c r="L13" s="725"/>
      <c r="M13" s="839">
        <v>71</v>
      </c>
      <c r="N13" s="728"/>
      <c r="O13" s="1465"/>
      <c r="P13" s="1466"/>
      <c r="Q13" s="795"/>
      <c r="R13" s="1465" t="s">
        <v>111</v>
      </c>
      <c r="S13" s="1466"/>
      <c r="T13" s="832"/>
      <c r="U13" s="833"/>
      <c r="V13" s="833"/>
      <c r="W13" s="669">
        <v>4</v>
      </c>
      <c r="AD13" s="691"/>
      <c r="BW13" s="5"/>
      <c r="BX13" s="5"/>
      <c r="BY13" s="5"/>
      <c r="BZ13" s="5"/>
      <c r="CA13" s="5"/>
      <c r="CB13" s="5"/>
      <c r="CC13" s="5"/>
    </row>
    <row r="14" spans="1:81" ht="18.75">
      <c r="A14" s="680" t="s">
        <v>138</v>
      </c>
      <c r="B14" s="855" t="s">
        <v>33</v>
      </c>
      <c r="C14" s="682"/>
      <c r="D14" s="737"/>
      <c r="E14" s="827"/>
      <c r="F14" s="828"/>
      <c r="G14" s="685">
        <v>12</v>
      </c>
      <c r="H14" s="762">
        <v>360</v>
      </c>
      <c r="I14" s="683"/>
      <c r="J14" s="854"/>
      <c r="K14" s="683"/>
      <c r="L14" s="683"/>
      <c r="M14" s="764"/>
      <c r="N14" s="740"/>
      <c r="O14" s="1471"/>
      <c r="P14" s="1472"/>
      <c r="Q14" s="715"/>
      <c r="R14" s="1471"/>
      <c r="S14" s="1472"/>
      <c r="T14" s="829"/>
      <c r="U14" s="830"/>
      <c r="V14" s="830"/>
      <c r="W14" s="669">
        <v>4</v>
      </c>
      <c r="AD14" s="691"/>
      <c r="BW14" s="5"/>
      <c r="BX14" s="5"/>
      <c r="BY14" s="5"/>
      <c r="BZ14" s="5"/>
      <c r="CA14" s="5"/>
      <c r="CB14" s="5"/>
      <c r="CC14" s="5"/>
    </row>
    <row r="15" spans="1:81" ht="19.5" thickBot="1">
      <c r="A15" s="811" t="s">
        <v>139</v>
      </c>
      <c r="B15" s="856" t="s">
        <v>47</v>
      </c>
      <c r="C15" s="857">
        <v>4</v>
      </c>
      <c r="D15" s="858"/>
      <c r="E15" s="691"/>
      <c r="F15" s="859"/>
      <c r="G15" s="860">
        <v>6.5</v>
      </c>
      <c r="H15" s="861">
        <v>195</v>
      </c>
      <c r="I15" s="862">
        <v>10</v>
      </c>
      <c r="J15" s="863">
        <v>8</v>
      </c>
      <c r="K15" s="756"/>
      <c r="L15" s="756">
        <v>2</v>
      </c>
      <c r="M15" s="864">
        <v>185</v>
      </c>
      <c r="N15" s="820"/>
      <c r="O15" s="1467"/>
      <c r="P15" s="1468"/>
      <c r="Q15" s="821"/>
      <c r="R15" s="1467" t="s">
        <v>190</v>
      </c>
      <c r="S15" s="1468"/>
      <c r="T15" s="865"/>
      <c r="U15" s="783"/>
      <c r="V15" s="783"/>
      <c r="W15" s="669">
        <v>4</v>
      </c>
      <c r="AD15" s="691"/>
      <c r="BW15" s="5"/>
      <c r="BX15" s="5"/>
      <c r="BY15" s="5"/>
      <c r="BZ15" s="5"/>
      <c r="CA15" s="5"/>
      <c r="CB15" s="5"/>
      <c r="CC15" s="5"/>
    </row>
    <row r="16" spans="1:81" ht="18.75">
      <c r="A16" s="680" t="s">
        <v>142</v>
      </c>
      <c r="B16" s="681" t="s">
        <v>52</v>
      </c>
      <c r="C16" s="846"/>
      <c r="D16" s="852"/>
      <c r="E16" s="827"/>
      <c r="F16" s="847"/>
      <c r="G16" s="685">
        <v>3</v>
      </c>
      <c r="H16" s="762">
        <v>90</v>
      </c>
      <c r="I16" s="683"/>
      <c r="J16" s="854"/>
      <c r="K16" s="683"/>
      <c r="L16" s="683"/>
      <c r="M16" s="764"/>
      <c r="N16" s="740"/>
      <c r="O16" s="1471"/>
      <c r="P16" s="1472"/>
      <c r="Q16" s="741"/>
      <c r="R16" s="1469"/>
      <c r="S16" s="1470"/>
      <c r="T16" s="866"/>
      <c r="U16" s="830"/>
      <c r="V16" s="830"/>
      <c r="W16" s="669">
        <v>4</v>
      </c>
      <c r="AD16" s="691"/>
      <c r="BW16" s="5"/>
      <c r="BX16" s="5"/>
      <c r="BY16" s="5"/>
      <c r="BZ16" s="5"/>
      <c r="CA16" s="5"/>
      <c r="CB16" s="5"/>
      <c r="CC16" s="5"/>
    </row>
    <row r="17" spans="1:81" ht="19.5" thickBot="1">
      <c r="A17" s="717" t="s">
        <v>143</v>
      </c>
      <c r="B17" s="844" t="s">
        <v>47</v>
      </c>
      <c r="C17" s="719"/>
      <c r="D17" s="720">
        <v>4</v>
      </c>
      <c r="E17" s="835"/>
      <c r="F17" s="845"/>
      <c r="G17" s="746">
        <v>2</v>
      </c>
      <c r="H17" s="754">
        <v>60</v>
      </c>
      <c r="I17" s="725">
        <v>4</v>
      </c>
      <c r="J17" s="838">
        <v>4</v>
      </c>
      <c r="K17" s="725"/>
      <c r="L17" s="725"/>
      <c r="M17" s="839">
        <v>56</v>
      </c>
      <c r="N17" s="728"/>
      <c r="O17" s="1465"/>
      <c r="P17" s="1466"/>
      <c r="Q17" s="795"/>
      <c r="R17" s="1465" t="s">
        <v>111</v>
      </c>
      <c r="S17" s="1466"/>
      <c r="T17" s="832"/>
      <c r="U17" s="833"/>
      <c r="V17" s="833"/>
      <c r="W17" s="669">
        <v>4</v>
      </c>
      <c r="AD17" s="691"/>
      <c r="BW17" s="5"/>
      <c r="BX17" s="5"/>
      <c r="BY17" s="5"/>
      <c r="BZ17" s="5"/>
      <c r="CA17" s="5"/>
      <c r="CB17" s="5"/>
      <c r="CC17" s="5"/>
    </row>
    <row r="18" spans="1:81" ht="18.75">
      <c r="A18" s="730" t="s">
        <v>152</v>
      </c>
      <c r="B18" s="867" t="s">
        <v>176</v>
      </c>
      <c r="C18" s="849"/>
      <c r="D18" s="868"/>
      <c r="E18" s="868"/>
      <c r="F18" s="869"/>
      <c r="G18" s="870">
        <v>3.5</v>
      </c>
      <c r="H18" s="871">
        <v>105</v>
      </c>
      <c r="I18" s="761"/>
      <c r="J18" s="854"/>
      <c r="K18" s="683"/>
      <c r="L18" s="683"/>
      <c r="M18" s="764"/>
      <c r="N18" s="740"/>
      <c r="O18" s="1471"/>
      <c r="P18" s="1472"/>
      <c r="Q18" s="740"/>
      <c r="R18" s="1471"/>
      <c r="S18" s="1472"/>
      <c r="T18" s="866"/>
      <c r="U18" s="830"/>
      <c r="V18" s="872"/>
      <c r="W18" s="669">
        <v>4</v>
      </c>
      <c r="AD18" s="691"/>
      <c r="BW18" s="5"/>
      <c r="BX18" s="5"/>
      <c r="BY18" s="5"/>
      <c r="BZ18" s="5"/>
      <c r="CA18" s="5"/>
      <c r="CB18" s="5"/>
      <c r="CC18" s="5"/>
    </row>
    <row r="19" spans="1:81" ht="18.75">
      <c r="A19" s="873" t="s">
        <v>165</v>
      </c>
      <c r="B19" s="768" t="s">
        <v>47</v>
      </c>
      <c r="C19" s="874"/>
      <c r="D19" s="777">
        <v>4</v>
      </c>
      <c r="E19" s="875"/>
      <c r="F19" s="876"/>
      <c r="G19" s="877">
        <v>2.5</v>
      </c>
      <c r="H19" s="878">
        <v>75</v>
      </c>
      <c r="I19" s="771">
        <v>4</v>
      </c>
      <c r="J19" s="879">
        <v>4</v>
      </c>
      <c r="K19" s="777"/>
      <c r="L19" s="777"/>
      <c r="M19" s="880">
        <v>71</v>
      </c>
      <c r="N19" s="779"/>
      <c r="O19" s="1555"/>
      <c r="P19" s="1556"/>
      <c r="Q19" s="779"/>
      <c r="R19" s="1540" t="s">
        <v>111</v>
      </c>
      <c r="S19" s="1541"/>
      <c r="T19" s="881"/>
      <c r="U19" s="781"/>
      <c r="V19" s="782"/>
      <c r="W19" s="669">
        <v>4</v>
      </c>
      <c r="AD19" s="691"/>
      <c r="BW19" s="5"/>
      <c r="BX19" s="5"/>
      <c r="BY19" s="5"/>
      <c r="BZ19" s="5"/>
      <c r="CA19" s="5"/>
      <c r="CB19" s="5"/>
      <c r="CC19" s="5"/>
    </row>
    <row r="20" spans="1:81" s="6" customFormat="1" ht="18.75">
      <c r="A20" s="783"/>
      <c r="B20" s="784" t="s">
        <v>70</v>
      </c>
      <c r="C20" s="785">
        <v>3</v>
      </c>
      <c r="D20" s="786">
        <v>3</v>
      </c>
      <c r="E20" s="785"/>
      <c r="F20" s="785">
        <v>1</v>
      </c>
      <c r="G20" s="691"/>
      <c r="H20" s="691"/>
      <c r="I20" s="691">
        <f>SUM(I8:I19)</f>
        <v>34</v>
      </c>
      <c r="J20" s="691">
        <f>SUM(J8:J19)</f>
        <v>28</v>
      </c>
      <c r="K20" s="691">
        <f>SUM(K8:K19)</f>
        <v>0</v>
      </c>
      <c r="L20" s="691">
        <f>SUM(L8:L19)</f>
        <v>6</v>
      </c>
      <c r="M20" s="691"/>
      <c r="N20" s="787"/>
      <c r="O20" s="787"/>
      <c r="P20" s="787"/>
      <c r="Q20" s="787"/>
      <c r="R20" s="787"/>
      <c r="S20" s="787"/>
      <c r="T20" s="787"/>
      <c r="U20" s="787"/>
      <c r="V20" s="787"/>
      <c r="W20" s="691"/>
      <c r="X20" s="691"/>
      <c r="Y20" s="691"/>
      <c r="Z20" s="691"/>
      <c r="AA20" s="691"/>
      <c r="AB20" s="691"/>
      <c r="AC20" s="691"/>
      <c r="AD20" s="691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</row>
  </sheetData>
  <sheetProtection/>
  <mergeCells count="55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P4"/>
    <mergeCell ref="Q3:S4"/>
    <mergeCell ref="T3:V4"/>
    <mergeCell ref="W3:Y4"/>
    <mergeCell ref="Z3:AB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O5:P5"/>
    <mergeCell ref="R12:S12"/>
    <mergeCell ref="O8:P8"/>
    <mergeCell ref="R8:S8"/>
    <mergeCell ref="O9:P9"/>
    <mergeCell ref="R9:S9"/>
    <mergeCell ref="R5:S5"/>
    <mergeCell ref="N6:V6"/>
    <mergeCell ref="O7:P7"/>
    <mergeCell ref="R7:S7"/>
    <mergeCell ref="R13:S13"/>
    <mergeCell ref="O14:P14"/>
    <mergeCell ref="R14:S14"/>
    <mergeCell ref="O15:P15"/>
    <mergeCell ref="R15:S15"/>
    <mergeCell ref="O10:P10"/>
    <mergeCell ref="R10:S10"/>
    <mergeCell ref="O11:P11"/>
    <mergeCell ref="R11:S11"/>
    <mergeCell ref="O12:P12"/>
    <mergeCell ref="O19:P19"/>
    <mergeCell ref="R19:S19"/>
    <mergeCell ref="AD2:AD8"/>
    <mergeCell ref="O16:P16"/>
    <mergeCell ref="R16:S16"/>
    <mergeCell ref="O17:P17"/>
    <mergeCell ref="R17:S17"/>
    <mergeCell ref="O18:P18"/>
    <mergeCell ref="R18:S18"/>
    <mergeCell ref="O13:P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"/>
  <sheetViews>
    <sheetView view="pageBreakPreview" zoomScale="75" zoomScaleNormal="75" zoomScaleSheetLayoutView="75" workbookViewId="0" topLeftCell="A1">
      <selection activeCell="B10" sqref="B10"/>
    </sheetView>
  </sheetViews>
  <sheetFormatPr defaultColWidth="9.00390625" defaultRowHeight="12.75"/>
  <cols>
    <col min="1" max="1" width="11.375" style="788" customWidth="1"/>
    <col min="2" max="2" width="54.00390625" style="789" customWidth="1"/>
    <col min="3" max="3" width="5.00390625" style="790" customWidth="1"/>
    <col min="4" max="4" width="6.25390625" style="791" customWidth="1"/>
    <col min="5" max="5" width="4.75390625" style="790" customWidth="1"/>
    <col min="6" max="6" width="7.125" style="790" customWidth="1"/>
    <col min="7" max="7" width="7.75390625" style="669" hidden="1" customWidth="1"/>
    <col min="8" max="8" width="8.375" style="669" hidden="1" customWidth="1"/>
    <col min="9" max="9" width="6.375" style="669" customWidth="1"/>
    <col min="10" max="10" width="5.125" style="669" customWidth="1"/>
    <col min="11" max="11" width="7.875" style="669" customWidth="1"/>
    <col min="12" max="12" width="7.75390625" style="669" customWidth="1"/>
    <col min="13" max="13" width="8.375" style="669" hidden="1" customWidth="1"/>
    <col min="14" max="14" width="9.625" style="792" hidden="1" customWidth="1"/>
    <col min="15" max="15" width="5.25390625" style="792" hidden="1" customWidth="1"/>
    <col min="16" max="16" width="4.75390625" style="792" hidden="1" customWidth="1"/>
    <col min="17" max="17" width="8.875" style="792" hidden="1" customWidth="1"/>
    <col min="18" max="18" width="5.375" style="792" hidden="1" customWidth="1"/>
    <col min="19" max="19" width="3.125" style="792" hidden="1" customWidth="1"/>
    <col min="20" max="20" width="8.00390625" style="792" customWidth="1"/>
    <col min="21" max="21" width="6.75390625" style="792" hidden="1" customWidth="1"/>
    <col min="22" max="22" width="7.625" style="792" hidden="1" customWidth="1"/>
    <col min="23" max="23" width="7.75390625" style="669" hidden="1" customWidth="1"/>
    <col min="24" max="24" width="5.75390625" style="669" hidden="1" customWidth="1"/>
    <col min="25" max="25" width="7.875" style="669" hidden="1" customWidth="1"/>
    <col min="26" max="28" width="5.75390625" style="669" hidden="1" customWidth="1"/>
    <col min="29" max="29" width="0" style="669" hidden="1" customWidth="1"/>
    <col min="30" max="30" width="33.75390625" style="669" customWidth="1"/>
    <col min="31" max="81" width="9.125" style="31" customWidth="1"/>
    <col min="82" max="16384" width="9.125" style="5" customWidth="1"/>
  </cols>
  <sheetData>
    <row r="1" spans="1:30" ht="19.5" thickBot="1">
      <c r="A1" s="1508" t="s">
        <v>279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10"/>
      <c r="W1" s="668"/>
      <c r="X1" s="668"/>
      <c r="Y1" s="668"/>
      <c r="Z1" s="668"/>
      <c r="AA1" s="668"/>
      <c r="AB1" s="668"/>
      <c r="AD1" s="1507" t="s">
        <v>276</v>
      </c>
    </row>
    <row r="2" spans="1:30" ht="15.75" customHeight="1">
      <c r="A2" s="1511" t="s">
        <v>21</v>
      </c>
      <c r="B2" s="1513" t="s">
        <v>81</v>
      </c>
      <c r="C2" s="1516" t="s">
        <v>226</v>
      </c>
      <c r="D2" s="1517"/>
      <c r="E2" s="1518"/>
      <c r="F2" s="1519"/>
      <c r="G2" s="1524" t="s">
        <v>82</v>
      </c>
      <c r="H2" s="1526" t="s">
        <v>83</v>
      </c>
      <c r="I2" s="1527"/>
      <c r="J2" s="1527"/>
      <c r="K2" s="1527"/>
      <c r="L2" s="1527"/>
      <c r="M2" s="1528"/>
      <c r="N2" s="1529"/>
      <c r="O2" s="1530"/>
      <c r="P2" s="1530"/>
      <c r="Q2" s="1530"/>
      <c r="R2" s="1530"/>
      <c r="S2" s="1530"/>
      <c r="T2" s="1530"/>
      <c r="U2" s="1530"/>
      <c r="V2" s="1531"/>
      <c r="W2" s="670"/>
      <c r="X2" s="670"/>
      <c r="Y2" s="670"/>
      <c r="Z2" s="670"/>
      <c r="AA2" s="670"/>
      <c r="AB2" s="670"/>
      <c r="AD2" s="1507"/>
    </row>
    <row r="3" spans="1:30" ht="15.75" customHeight="1">
      <c r="A3" s="1512"/>
      <c r="B3" s="1514"/>
      <c r="C3" s="1520"/>
      <c r="D3" s="1521"/>
      <c r="E3" s="1522"/>
      <c r="F3" s="1523"/>
      <c r="G3" s="1525"/>
      <c r="H3" s="1532" t="s">
        <v>84</v>
      </c>
      <c r="I3" s="1533" t="s">
        <v>85</v>
      </c>
      <c r="J3" s="1534"/>
      <c r="K3" s="1534"/>
      <c r="L3" s="1535"/>
      <c r="M3" s="1483" t="s">
        <v>86</v>
      </c>
      <c r="N3" s="1497" t="s">
        <v>235</v>
      </c>
      <c r="O3" s="1498"/>
      <c r="P3" s="1499"/>
      <c r="Q3" s="1503" t="s">
        <v>236</v>
      </c>
      <c r="R3" s="1498"/>
      <c r="S3" s="1499"/>
      <c r="T3" s="1503" t="s">
        <v>22</v>
      </c>
      <c r="U3" s="1498"/>
      <c r="V3" s="1505"/>
      <c r="W3" s="1501"/>
      <c r="X3" s="1501"/>
      <c r="Y3" s="1501"/>
      <c r="Z3" s="1501"/>
      <c r="AA3" s="1501"/>
      <c r="AB3" s="1501"/>
      <c r="AD3" s="1507"/>
    </row>
    <row r="4" spans="1:30" ht="15.75" customHeight="1">
      <c r="A4" s="1512"/>
      <c r="B4" s="1514"/>
      <c r="C4" s="1482" t="s">
        <v>87</v>
      </c>
      <c r="D4" s="1482" t="s">
        <v>88</v>
      </c>
      <c r="E4" s="1484" t="s">
        <v>89</v>
      </c>
      <c r="F4" s="1485"/>
      <c r="G4" s="1525"/>
      <c r="H4" s="1532"/>
      <c r="I4" s="1482" t="s">
        <v>90</v>
      </c>
      <c r="J4" s="1486" t="s">
        <v>91</v>
      </c>
      <c r="K4" s="1487"/>
      <c r="L4" s="1488"/>
      <c r="M4" s="1483"/>
      <c r="N4" s="1500"/>
      <c r="O4" s="1501"/>
      <c r="P4" s="1502"/>
      <c r="Q4" s="1504"/>
      <c r="R4" s="1501"/>
      <c r="S4" s="1502"/>
      <c r="T4" s="1504"/>
      <c r="U4" s="1501"/>
      <c r="V4" s="1506"/>
      <c r="W4" s="1501"/>
      <c r="X4" s="1501"/>
      <c r="Y4" s="1501"/>
      <c r="Z4" s="1501"/>
      <c r="AA4" s="1501"/>
      <c r="AB4" s="1501"/>
      <c r="AD4" s="1507"/>
    </row>
    <row r="5" spans="1:30" ht="15" customHeight="1">
      <c r="A5" s="1512"/>
      <c r="B5" s="1514"/>
      <c r="C5" s="1482"/>
      <c r="D5" s="1483"/>
      <c r="E5" s="1489" t="s">
        <v>92</v>
      </c>
      <c r="F5" s="1491" t="s">
        <v>93</v>
      </c>
      <c r="G5" s="1525"/>
      <c r="H5" s="1532"/>
      <c r="I5" s="1482"/>
      <c r="J5" s="1494" t="s">
        <v>44</v>
      </c>
      <c r="K5" s="1494" t="s">
        <v>57</v>
      </c>
      <c r="L5" s="1494" t="s">
        <v>94</v>
      </c>
      <c r="M5" s="1483"/>
      <c r="N5" s="671">
        <v>1</v>
      </c>
      <c r="O5" s="1475">
        <v>2</v>
      </c>
      <c r="P5" s="1476"/>
      <c r="Q5" s="672">
        <v>3</v>
      </c>
      <c r="R5" s="1475">
        <v>4</v>
      </c>
      <c r="S5" s="1476"/>
      <c r="T5" s="672">
        <v>5</v>
      </c>
      <c r="U5" s="673" t="s">
        <v>233</v>
      </c>
      <c r="V5" s="673" t="s">
        <v>234</v>
      </c>
      <c r="W5" s="674"/>
      <c r="X5" s="674"/>
      <c r="Y5" s="674"/>
      <c r="Z5" s="674"/>
      <c r="AA5" s="674"/>
      <c r="AB5" s="674"/>
      <c r="AD5" s="1507"/>
    </row>
    <row r="6" spans="1:30" ht="16.5" customHeight="1" thickBot="1">
      <c r="A6" s="1512"/>
      <c r="B6" s="1514"/>
      <c r="C6" s="1482"/>
      <c r="D6" s="1483"/>
      <c r="E6" s="1490"/>
      <c r="F6" s="1492"/>
      <c r="G6" s="1525"/>
      <c r="H6" s="1532"/>
      <c r="I6" s="1482"/>
      <c r="J6" s="1495"/>
      <c r="K6" s="1495"/>
      <c r="L6" s="1495"/>
      <c r="M6" s="1483"/>
      <c r="N6" s="1477"/>
      <c r="O6" s="1478"/>
      <c r="P6" s="1478"/>
      <c r="Q6" s="1478"/>
      <c r="R6" s="1478"/>
      <c r="S6" s="1478"/>
      <c r="T6" s="1478"/>
      <c r="U6" s="1478"/>
      <c r="V6" s="1479"/>
      <c r="W6" s="670"/>
      <c r="X6" s="670"/>
      <c r="Y6" s="670"/>
      <c r="Z6" s="670"/>
      <c r="AA6" s="670"/>
      <c r="AB6" s="670"/>
      <c r="AD6" s="1507"/>
    </row>
    <row r="7" spans="1:30" ht="56.25" customHeight="1" thickBot="1">
      <c r="A7" s="1512"/>
      <c r="B7" s="1515"/>
      <c r="C7" s="1482"/>
      <c r="D7" s="1483"/>
      <c r="E7" s="1490"/>
      <c r="F7" s="1493"/>
      <c r="G7" s="1525"/>
      <c r="H7" s="1532"/>
      <c r="I7" s="1482"/>
      <c r="J7" s="1496"/>
      <c r="K7" s="1496"/>
      <c r="L7" s="1496"/>
      <c r="M7" s="1483"/>
      <c r="N7" s="675"/>
      <c r="O7" s="1480"/>
      <c r="P7" s="1481"/>
      <c r="Q7" s="675"/>
      <c r="R7" s="1480"/>
      <c r="S7" s="1481"/>
      <c r="T7" s="676"/>
      <c r="U7" s="677"/>
      <c r="V7" s="678"/>
      <c r="W7" s="679"/>
      <c r="X7" s="679"/>
      <c r="Y7" s="679"/>
      <c r="Z7" s="679"/>
      <c r="AA7" s="679"/>
      <c r="AB7" s="679"/>
      <c r="AD7" s="1507"/>
    </row>
    <row r="8" spans="1:81" ht="15.75" customHeight="1">
      <c r="A8" s="680" t="s">
        <v>133</v>
      </c>
      <c r="B8" s="969" t="s">
        <v>25</v>
      </c>
      <c r="C8" s="682"/>
      <c r="D8" s="737"/>
      <c r="E8" s="827"/>
      <c r="F8" s="828"/>
      <c r="G8" s="685">
        <v>7</v>
      </c>
      <c r="H8" s="762">
        <v>210</v>
      </c>
      <c r="I8" s="683"/>
      <c r="J8" s="854"/>
      <c r="K8" s="683"/>
      <c r="L8" s="683"/>
      <c r="M8" s="764"/>
      <c r="N8" s="740"/>
      <c r="O8" s="1469"/>
      <c r="P8" s="1470"/>
      <c r="Q8" s="741"/>
      <c r="R8" s="1467"/>
      <c r="S8" s="1468"/>
      <c r="T8" s="866"/>
      <c r="U8" s="765"/>
      <c r="V8" s="766"/>
      <c r="W8" s="669">
        <v>5</v>
      </c>
      <c r="AD8" s="691"/>
      <c r="BW8" s="5"/>
      <c r="BX8" s="5"/>
      <c r="BY8" s="5"/>
      <c r="BZ8" s="5"/>
      <c r="CA8" s="5"/>
      <c r="CB8" s="5"/>
      <c r="CC8" s="5"/>
    </row>
    <row r="9" spans="1:81" ht="19.5" thickBot="1">
      <c r="A9" s="717" t="s">
        <v>181</v>
      </c>
      <c r="B9" s="844" t="s">
        <v>47</v>
      </c>
      <c r="C9" s="744">
        <v>5</v>
      </c>
      <c r="D9" s="720"/>
      <c r="E9" s="835"/>
      <c r="F9" s="845"/>
      <c r="G9" s="746">
        <v>5</v>
      </c>
      <c r="H9" s="774">
        <v>150</v>
      </c>
      <c r="I9" s="775">
        <v>10</v>
      </c>
      <c r="J9" s="776">
        <v>8</v>
      </c>
      <c r="K9" s="777"/>
      <c r="L9" s="777">
        <v>2</v>
      </c>
      <c r="M9" s="778">
        <v>140</v>
      </c>
      <c r="N9" s="728"/>
      <c r="O9" s="1465"/>
      <c r="P9" s="1466"/>
      <c r="Q9" s="795"/>
      <c r="R9" s="1465"/>
      <c r="S9" s="1466"/>
      <c r="T9" s="832" t="s">
        <v>190</v>
      </c>
      <c r="U9" s="833"/>
      <c r="V9" s="840"/>
      <c r="W9" s="669">
        <v>5</v>
      </c>
      <c r="AD9" s="691"/>
      <c r="BW9" s="5"/>
      <c r="BX9" s="5"/>
      <c r="BY9" s="5"/>
      <c r="BZ9" s="5"/>
      <c r="CA9" s="5"/>
      <c r="CB9" s="5"/>
      <c r="CC9" s="5"/>
    </row>
    <row r="10" spans="1:81" ht="18.75">
      <c r="A10" s="680" t="s">
        <v>182</v>
      </c>
      <c r="B10" s="969" t="s">
        <v>110</v>
      </c>
      <c r="C10" s="970"/>
      <c r="D10" s="827"/>
      <c r="E10" s="827"/>
      <c r="F10" s="971"/>
      <c r="G10" s="972">
        <v>4</v>
      </c>
      <c r="H10" s="762">
        <v>120</v>
      </c>
      <c r="I10" s="761"/>
      <c r="J10" s="761"/>
      <c r="K10" s="761"/>
      <c r="L10" s="761"/>
      <c r="M10" s="684"/>
      <c r="N10" s="740"/>
      <c r="O10" s="1471"/>
      <c r="P10" s="1472"/>
      <c r="Q10" s="715"/>
      <c r="R10" s="1471"/>
      <c r="S10" s="1472"/>
      <c r="T10" s="829"/>
      <c r="U10" s="830"/>
      <c r="V10" s="830"/>
      <c r="W10" s="669">
        <v>5</v>
      </c>
      <c r="AD10" s="691"/>
      <c r="BW10" s="5"/>
      <c r="BX10" s="5"/>
      <c r="BY10" s="5"/>
      <c r="BZ10" s="5"/>
      <c r="CA10" s="5"/>
      <c r="CB10" s="5"/>
      <c r="CC10" s="5"/>
    </row>
    <row r="11" spans="1:81" ht="19.5" thickBot="1">
      <c r="A11" s="717" t="s">
        <v>183</v>
      </c>
      <c r="B11" s="844" t="s">
        <v>73</v>
      </c>
      <c r="C11" s="744">
        <v>5</v>
      </c>
      <c r="D11" s="745"/>
      <c r="E11" s="835"/>
      <c r="F11" s="845"/>
      <c r="G11" s="973">
        <v>1.5</v>
      </c>
      <c r="H11" s="754">
        <v>45</v>
      </c>
      <c r="I11" s="974">
        <v>4</v>
      </c>
      <c r="J11" s="974">
        <v>4</v>
      </c>
      <c r="K11" s="974"/>
      <c r="L11" s="837"/>
      <c r="M11" s="727">
        <v>41</v>
      </c>
      <c r="N11" s="728"/>
      <c r="O11" s="1465"/>
      <c r="P11" s="1466"/>
      <c r="Q11" s="795"/>
      <c r="R11" s="1465"/>
      <c r="S11" s="1466"/>
      <c r="T11" s="832" t="s">
        <v>111</v>
      </c>
      <c r="U11" s="833"/>
      <c r="V11" s="833"/>
      <c r="W11" s="669">
        <v>5</v>
      </c>
      <c r="AD11" s="691"/>
      <c r="BW11" s="5"/>
      <c r="BX11" s="5"/>
      <c r="BY11" s="5"/>
      <c r="BZ11" s="5"/>
      <c r="CA11" s="5"/>
      <c r="CB11" s="5"/>
      <c r="CC11" s="5"/>
    </row>
    <row r="12" spans="1:249" ht="18.75">
      <c r="A12" s="680" t="s">
        <v>136</v>
      </c>
      <c r="B12" s="1117" t="s">
        <v>285</v>
      </c>
      <c r="C12" s="217"/>
      <c r="D12" s="218"/>
      <c r="E12" s="539"/>
      <c r="F12" s="220"/>
      <c r="G12" s="685">
        <v>9.5</v>
      </c>
      <c r="H12" s="762">
        <v>285</v>
      </c>
      <c r="I12" s="683"/>
      <c r="J12" s="854"/>
      <c r="K12" s="683"/>
      <c r="L12" s="683"/>
      <c r="M12" s="764"/>
      <c r="N12" s="740"/>
      <c r="O12" s="1471"/>
      <c r="P12" s="1472"/>
      <c r="Q12" s="715"/>
      <c r="R12" s="1471"/>
      <c r="S12" s="1472"/>
      <c r="T12" s="829"/>
      <c r="U12" s="830"/>
      <c r="V12" s="830"/>
      <c r="W12" s="959">
        <v>5</v>
      </c>
      <c r="X12" s="959"/>
      <c r="Y12" s="959"/>
      <c r="Z12" s="959"/>
      <c r="AA12" s="959"/>
      <c r="AB12" s="959"/>
      <c r="AC12" s="959"/>
      <c r="AD12" s="960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</row>
    <row r="13" spans="1:249" ht="18.75">
      <c r="A13" s="811" t="s">
        <v>137</v>
      </c>
      <c r="B13" s="1118" t="s">
        <v>47</v>
      </c>
      <c r="C13" s="70">
        <v>5</v>
      </c>
      <c r="D13" s="179"/>
      <c r="E13" s="93"/>
      <c r="F13" s="263"/>
      <c r="G13" s="860">
        <v>4.5</v>
      </c>
      <c r="H13" s="861">
        <v>135</v>
      </c>
      <c r="I13" s="862">
        <v>10</v>
      </c>
      <c r="J13" s="863">
        <v>8</v>
      </c>
      <c r="K13" s="756"/>
      <c r="L13" s="756">
        <v>2</v>
      </c>
      <c r="M13" s="864">
        <v>125</v>
      </c>
      <c r="N13" s="820"/>
      <c r="O13" s="1467"/>
      <c r="P13" s="1468"/>
      <c r="Q13" s="821"/>
      <c r="R13" s="1467"/>
      <c r="S13" s="1468"/>
      <c r="T13" s="865" t="s">
        <v>190</v>
      </c>
      <c r="U13" s="783"/>
      <c r="V13" s="783"/>
      <c r="W13" s="959">
        <v>5</v>
      </c>
      <c r="X13" s="959"/>
      <c r="Y13" s="959"/>
      <c r="Z13" s="959"/>
      <c r="AA13" s="959"/>
      <c r="AB13" s="959"/>
      <c r="AC13" s="959"/>
      <c r="AD13" s="960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</row>
    <row r="14" spans="1:81" ht="19.5" thickBot="1">
      <c r="A14" s="811"/>
      <c r="B14" s="975"/>
      <c r="C14" s="694"/>
      <c r="D14" s="695"/>
      <c r="E14" s="835"/>
      <c r="F14" s="702"/>
      <c r="G14" s="794"/>
      <c r="H14" s="754"/>
      <c r="I14" s="862"/>
      <c r="J14" s="976"/>
      <c r="K14" s="725"/>
      <c r="L14" s="726"/>
      <c r="M14" s="977"/>
      <c r="N14" s="728"/>
      <c r="O14" s="1465"/>
      <c r="P14" s="1466"/>
      <c r="Q14" s="795"/>
      <c r="R14" s="1465"/>
      <c r="S14" s="1466"/>
      <c r="T14" s="832"/>
      <c r="U14" s="833"/>
      <c r="V14" s="833"/>
      <c r="W14" s="669">
        <v>5</v>
      </c>
      <c r="AD14" s="691"/>
      <c r="BW14" s="5"/>
      <c r="BX14" s="5"/>
      <c r="BY14" s="5"/>
      <c r="BZ14" s="5"/>
      <c r="CA14" s="5"/>
      <c r="CB14" s="5"/>
      <c r="CC14" s="5"/>
    </row>
    <row r="15" spans="1:81" ht="18.75">
      <c r="A15" s="902" t="s">
        <v>146</v>
      </c>
      <c r="B15" s="978" t="s">
        <v>269</v>
      </c>
      <c r="C15" s="904"/>
      <c r="D15" s="979"/>
      <c r="E15" s="906"/>
      <c r="F15" s="907"/>
      <c r="G15" s="908">
        <v>4.5</v>
      </c>
      <c r="H15" s="909">
        <v>135</v>
      </c>
      <c r="I15" s="910"/>
      <c r="J15" s="911"/>
      <c r="K15" s="910"/>
      <c r="L15" s="910"/>
      <c r="M15" s="912"/>
      <c r="N15" s="913"/>
      <c r="O15" s="1471"/>
      <c r="P15" s="1472"/>
      <c r="Q15" s="931"/>
      <c r="R15" s="1471"/>
      <c r="S15" s="1472"/>
      <c r="T15" s="915"/>
      <c r="U15" s="830"/>
      <c r="V15" s="830"/>
      <c r="W15" s="669">
        <v>5</v>
      </c>
      <c r="AD15" s="691"/>
      <c r="BW15" s="5"/>
      <c r="BX15" s="5"/>
      <c r="BY15" s="5"/>
      <c r="BZ15" s="5"/>
      <c r="CA15" s="5"/>
      <c r="CB15" s="5"/>
      <c r="CC15" s="5"/>
    </row>
    <row r="16" spans="1:81" ht="19.5" thickBot="1">
      <c r="A16" s="916" t="s">
        <v>206</v>
      </c>
      <c r="B16" s="917" t="s">
        <v>47</v>
      </c>
      <c r="C16" s="918">
        <v>5</v>
      </c>
      <c r="D16" s="980"/>
      <c r="E16" s="920"/>
      <c r="F16" s="921"/>
      <c r="G16" s="922">
        <v>3.5</v>
      </c>
      <c r="H16" s="923">
        <v>105</v>
      </c>
      <c r="I16" s="924">
        <v>10</v>
      </c>
      <c r="J16" s="838">
        <v>8</v>
      </c>
      <c r="K16" s="925"/>
      <c r="L16" s="925">
        <v>2</v>
      </c>
      <c r="M16" s="926">
        <v>95</v>
      </c>
      <c r="N16" s="715"/>
      <c r="O16" s="1465"/>
      <c r="P16" s="1466"/>
      <c r="Q16" s="728"/>
      <c r="R16" s="1465"/>
      <c r="S16" s="1466"/>
      <c r="T16" s="832" t="s">
        <v>190</v>
      </c>
      <c r="U16" s="833"/>
      <c r="V16" s="833"/>
      <c r="W16" s="669">
        <v>5</v>
      </c>
      <c r="AD16" s="691"/>
      <c r="BW16" s="5"/>
      <c r="BX16" s="5"/>
      <c r="BY16" s="5"/>
      <c r="BZ16" s="5"/>
      <c r="CA16" s="5"/>
      <c r="CB16" s="5"/>
      <c r="CC16" s="5"/>
    </row>
    <row r="17" spans="1:81" ht="18.75">
      <c r="A17" s="730" t="s">
        <v>153</v>
      </c>
      <c r="B17" s="951" t="s">
        <v>43</v>
      </c>
      <c r="C17" s="751"/>
      <c r="D17" s="683"/>
      <c r="E17" s="761"/>
      <c r="F17" s="869"/>
      <c r="G17" s="870">
        <v>4.5</v>
      </c>
      <c r="H17" s="871">
        <v>135</v>
      </c>
      <c r="I17" s="761"/>
      <c r="J17" s="854"/>
      <c r="K17" s="683"/>
      <c r="L17" s="683"/>
      <c r="M17" s="764"/>
      <c r="N17" s="740"/>
      <c r="O17" s="1540"/>
      <c r="P17" s="1541"/>
      <c r="Q17" s="740"/>
      <c r="R17" s="1471"/>
      <c r="S17" s="1472"/>
      <c r="T17" s="866"/>
      <c r="U17" s="830"/>
      <c r="V17" s="872"/>
      <c r="W17" s="669">
        <v>5</v>
      </c>
      <c r="AD17" s="691"/>
      <c r="BW17" s="5"/>
      <c r="BX17" s="5"/>
      <c r="BY17" s="5"/>
      <c r="BZ17" s="5"/>
      <c r="CA17" s="5"/>
      <c r="CB17" s="5"/>
      <c r="CC17" s="5"/>
    </row>
    <row r="18" spans="1:81" ht="19.5" thickBot="1">
      <c r="A18" s="873" t="s">
        <v>166</v>
      </c>
      <c r="B18" s="768" t="s">
        <v>47</v>
      </c>
      <c r="C18" s="874"/>
      <c r="D18" s="777">
        <v>5</v>
      </c>
      <c r="E18" s="875"/>
      <c r="F18" s="876"/>
      <c r="G18" s="877">
        <v>3</v>
      </c>
      <c r="H18" s="878">
        <v>90</v>
      </c>
      <c r="I18" s="771">
        <v>8</v>
      </c>
      <c r="J18" s="879">
        <v>4</v>
      </c>
      <c r="K18" s="777"/>
      <c r="L18" s="777">
        <v>4</v>
      </c>
      <c r="M18" s="880">
        <v>82</v>
      </c>
      <c r="N18" s="779"/>
      <c r="O18" s="1540"/>
      <c r="P18" s="1541"/>
      <c r="Q18" s="779"/>
      <c r="R18" s="1540"/>
      <c r="S18" s="1541"/>
      <c r="T18" s="881" t="s">
        <v>227</v>
      </c>
      <c r="U18" s="833"/>
      <c r="V18" s="840"/>
      <c r="W18" s="669">
        <v>5</v>
      </c>
      <c r="AD18" s="691"/>
      <c r="BW18" s="5"/>
      <c r="BX18" s="5"/>
      <c r="BY18" s="5"/>
      <c r="BZ18" s="5"/>
      <c r="CA18" s="5"/>
      <c r="CB18" s="5"/>
      <c r="CC18" s="5"/>
    </row>
    <row r="19" spans="1:81" s="990" customFormat="1" ht="18.75">
      <c r="A19" s="981"/>
      <c r="B19" s="982" t="s">
        <v>280</v>
      </c>
      <c r="C19" s="983">
        <v>4</v>
      </c>
      <c r="D19" s="984">
        <v>1</v>
      </c>
      <c r="E19" s="983"/>
      <c r="F19" s="983">
        <v>1</v>
      </c>
      <c r="G19" s="985"/>
      <c r="H19" s="985"/>
      <c r="I19" s="985">
        <f>SUM(I8:I18)</f>
        <v>42</v>
      </c>
      <c r="J19" s="985">
        <f aca="true" t="shared" si="0" ref="J19:S19">SUM(J8:J18)</f>
        <v>32</v>
      </c>
      <c r="K19" s="985">
        <f t="shared" si="0"/>
        <v>0</v>
      </c>
      <c r="L19" s="985">
        <f t="shared" si="0"/>
        <v>10</v>
      </c>
      <c r="M19" s="985">
        <f t="shared" si="0"/>
        <v>483</v>
      </c>
      <c r="N19" s="985">
        <f t="shared" si="0"/>
        <v>0</v>
      </c>
      <c r="O19" s="985">
        <f t="shared" si="0"/>
        <v>0</v>
      </c>
      <c r="P19" s="985">
        <f t="shared" si="0"/>
        <v>0</v>
      </c>
      <c r="Q19" s="985">
        <f t="shared" si="0"/>
        <v>0</v>
      </c>
      <c r="R19" s="985">
        <f t="shared" si="0"/>
        <v>0</v>
      </c>
      <c r="S19" s="985">
        <f t="shared" si="0"/>
        <v>0</v>
      </c>
      <c r="T19" s="986"/>
      <c r="U19" s="987"/>
      <c r="V19" s="987"/>
      <c r="W19" s="988"/>
      <c r="X19" s="988"/>
      <c r="Y19" s="988"/>
      <c r="Z19" s="988"/>
      <c r="AA19" s="988"/>
      <c r="AB19" s="988"/>
      <c r="AC19" s="988"/>
      <c r="AD19" s="985"/>
      <c r="AE19" s="989"/>
      <c r="AF19" s="989"/>
      <c r="AG19" s="989"/>
      <c r="AH19" s="989"/>
      <c r="AI19" s="989"/>
      <c r="AJ19" s="989"/>
      <c r="AK19" s="989"/>
      <c r="AL19" s="989"/>
      <c r="AM19" s="989"/>
      <c r="AN19" s="989"/>
      <c r="AO19" s="989"/>
      <c r="AP19" s="989"/>
      <c r="AQ19" s="989"/>
      <c r="AR19" s="989"/>
      <c r="AS19" s="989"/>
      <c r="AT19" s="989"/>
      <c r="AU19" s="989"/>
      <c r="AV19" s="989"/>
      <c r="AW19" s="989"/>
      <c r="AX19" s="989"/>
      <c r="AY19" s="989"/>
      <c r="AZ19" s="989"/>
      <c r="BA19" s="989"/>
      <c r="BB19" s="989"/>
      <c r="BC19" s="989"/>
      <c r="BD19" s="989"/>
      <c r="BE19" s="989"/>
      <c r="BF19" s="989"/>
      <c r="BG19" s="989"/>
      <c r="BH19" s="989"/>
      <c r="BI19" s="989"/>
      <c r="BJ19" s="989"/>
      <c r="BK19" s="989"/>
      <c r="BL19" s="989"/>
      <c r="BM19" s="989"/>
      <c r="BN19" s="989"/>
      <c r="BO19" s="989"/>
      <c r="BP19" s="989"/>
      <c r="BQ19" s="989"/>
      <c r="BR19" s="989"/>
      <c r="BS19" s="989"/>
      <c r="BT19" s="989"/>
      <c r="BU19" s="989"/>
      <c r="BV19" s="989"/>
      <c r="BW19" s="989"/>
      <c r="BX19" s="989"/>
      <c r="BY19" s="989"/>
      <c r="BZ19" s="989"/>
      <c r="CA19" s="989"/>
      <c r="CB19" s="989"/>
      <c r="CC19" s="989"/>
    </row>
  </sheetData>
  <sheetProtection/>
  <mergeCells count="53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T3:V4"/>
    <mergeCell ref="W3:Y4"/>
    <mergeCell ref="Z3:AB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O5:P5"/>
    <mergeCell ref="O8:P8"/>
    <mergeCell ref="R8:S8"/>
    <mergeCell ref="O9:P9"/>
    <mergeCell ref="R9:S9"/>
    <mergeCell ref="AD1:AD7"/>
    <mergeCell ref="R5:S5"/>
    <mergeCell ref="N6:V6"/>
    <mergeCell ref="O7:P7"/>
    <mergeCell ref="R7:S7"/>
    <mergeCell ref="N3:P4"/>
    <mergeCell ref="Q3:S4"/>
    <mergeCell ref="O10:P10"/>
    <mergeCell ref="R10:S10"/>
    <mergeCell ref="O11:P11"/>
    <mergeCell ref="R11:S11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0"/>
  <sheetViews>
    <sheetView view="pageBreakPreview" zoomScale="75" zoomScaleNormal="75" zoomScaleSheetLayoutView="75" workbookViewId="0" topLeftCell="A1">
      <selection activeCell="B10" sqref="B10"/>
    </sheetView>
  </sheetViews>
  <sheetFormatPr defaultColWidth="9.00390625" defaultRowHeight="12.75"/>
  <cols>
    <col min="1" max="1" width="11.375" style="788" customWidth="1"/>
    <col min="2" max="2" width="51.75390625" style="784" customWidth="1"/>
    <col min="3" max="3" width="5.00390625" style="785" customWidth="1"/>
    <col min="4" max="4" width="6.25390625" style="786" customWidth="1"/>
    <col min="5" max="5" width="4.75390625" style="785" customWidth="1"/>
    <col min="6" max="6" width="7.125" style="785" customWidth="1"/>
    <col min="7" max="7" width="7.75390625" style="691" hidden="1" customWidth="1"/>
    <col min="8" max="8" width="8.375" style="691" hidden="1" customWidth="1"/>
    <col min="9" max="9" width="6.375" style="691" customWidth="1"/>
    <col min="10" max="10" width="5.125" style="691" customWidth="1"/>
    <col min="11" max="11" width="7.875" style="691" customWidth="1"/>
    <col min="12" max="12" width="7.75390625" style="691" customWidth="1"/>
    <col min="13" max="13" width="8.375" style="691" customWidth="1"/>
    <col min="14" max="14" width="9.625" style="787" hidden="1" customWidth="1"/>
    <col min="15" max="15" width="5.25390625" style="787" hidden="1" customWidth="1"/>
    <col min="16" max="16" width="4.75390625" style="787" hidden="1" customWidth="1"/>
    <col min="17" max="17" width="8.875" style="787" hidden="1" customWidth="1"/>
    <col min="18" max="18" width="5.375" style="787" hidden="1" customWidth="1"/>
    <col min="19" max="19" width="3.125" style="787" hidden="1" customWidth="1"/>
    <col min="20" max="20" width="8.00390625" style="787" hidden="1" customWidth="1"/>
    <col min="21" max="21" width="8.625" style="787" customWidth="1"/>
    <col min="22" max="22" width="7.625" style="787" hidden="1" customWidth="1"/>
    <col min="23" max="23" width="7.75390625" style="669" hidden="1" customWidth="1"/>
    <col min="24" max="24" width="5.75390625" style="669" hidden="1" customWidth="1"/>
    <col min="25" max="25" width="7.875" style="669" hidden="1" customWidth="1"/>
    <col min="26" max="28" width="5.75390625" style="669" hidden="1" customWidth="1"/>
    <col min="29" max="29" width="0" style="669" hidden="1" customWidth="1"/>
    <col min="30" max="30" width="38.875" style="669" customWidth="1"/>
    <col min="31" max="81" width="9.125" style="31" customWidth="1"/>
    <col min="82" max="16384" width="9.125" style="5" customWidth="1"/>
  </cols>
  <sheetData>
    <row r="1" spans="1:28" ht="19.5" thickBot="1">
      <c r="A1" s="1508" t="s">
        <v>281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  <c r="Q1" s="1509"/>
      <c r="R1" s="1509"/>
      <c r="S1" s="1509"/>
      <c r="T1" s="1509"/>
      <c r="U1" s="1509"/>
      <c r="V1" s="1510"/>
      <c r="W1" s="668"/>
      <c r="X1" s="668"/>
      <c r="Y1" s="668"/>
      <c r="Z1" s="668"/>
      <c r="AA1" s="668"/>
      <c r="AB1" s="668"/>
    </row>
    <row r="2" spans="1:30" ht="18.75">
      <c r="A2" s="1563" t="s">
        <v>21</v>
      </c>
      <c r="B2" s="1565" t="s">
        <v>81</v>
      </c>
      <c r="C2" s="1566" t="s">
        <v>226</v>
      </c>
      <c r="D2" s="1566"/>
      <c r="E2" s="1558"/>
      <c r="F2" s="1558"/>
      <c r="G2" s="1489" t="s">
        <v>82</v>
      </c>
      <c r="H2" s="1562" t="s">
        <v>83</v>
      </c>
      <c r="I2" s="1562"/>
      <c r="J2" s="1562"/>
      <c r="K2" s="1562"/>
      <c r="L2" s="1562"/>
      <c r="M2" s="1558"/>
      <c r="N2" s="1560"/>
      <c r="O2" s="1560"/>
      <c r="P2" s="1560"/>
      <c r="Q2" s="1560"/>
      <c r="R2" s="1560"/>
      <c r="S2" s="1560"/>
      <c r="T2" s="1560"/>
      <c r="U2" s="1560"/>
      <c r="V2" s="1560"/>
      <c r="W2" s="670"/>
      <c r="X2" s="670"/>
      <c r="Y2" s="670"/>
      <c r="Z2" s="670"/>
      <c r="AA2" s="670"/>
      <c r="AB2" s="670"/>
      <c r="AD2" s="1507" t="s">
        <v>276</v>
      </c>
    </row>
    <row r="3" spans="1:30" ht="18.75">
      <c r="A3" s="1564"/>
      <c r="B3" s="1565"/>
      <c r="C3" s="1566"/>
      <c r="D3" s="1566"/>
      <c r="E3" s="1558"/>
      <c r="F3" s="1558"/>
      <c r="G3" s="1489"/>
      <c r="H3" s="1489" t="s">
        <v>84</v>
      </c>
      <c r="I3" s="1560" t="s">
        <v>85</v>
      </c>
      <c r="J3" s="1560"/>
      <c r="K3" s="1560"/>
      <c r="L3" s="1560"/>
      <c r="M3" s="1489" t="s">
        <v>86</v>
      </c>
      <c r="N3" s="1560" t="s">
        <v>235</v>
      </c>
      <c r="O3" s="1560"/>
      <c r="P3" s="1560"/>
      <c r="Q3" s="1560" t="s">
        <v>236</v>
      </c>
      <c r="R3" s="1560"/>
      <c r="S3" s="1560"/>
      <c r="T3" s="1560" t="s">
        <v>22</v>
      </c>
      <c r="U3" s="1560"/>
      <c r="V3" s="1560"/>
      <c r="W3" s="1501"/>
      <c r="X3" s="1501"/>
      <c r="Y3" s="1501"/>
      <c r="Z3" s="1501"/>
      <c r="AA3" s="1501"/>
      <c r="AB3" s="1501"/>
      <c r="AD3" s="1507"/>
    </row>
    <row r="4" spans="1:30" ht="18.75">
      <c r="A4" s="1564"/>
      <c r="B4" s="1565"/>
      <c r="C4" s="1489" t="s">
        <v>87</v>
      </c>
      <c r="D4" s="1489" t="s">
        <v>88</v>
      </c>
      <c r="E4" s="1562" t="s">
        <v>89</v>
      </c>
      <c r="F4" s="1558"/>
      <c r="G4" s="1489"/>
      <c r="H4" s="1489"/>
      <c r="I4" s="1489" t="s">
        <v>90</v>
      </c>
      <c r="J4" s="1562" t="s">
        <v>91</v>
      </c>
      <c r="K4" s="1558"/>
      <c r="L4" s="1558"/>
      <c r="M4" s="1489"/>
      <c r="N4" s="1560"/>
      <c r="O4" s="1560"/>
      <c r="P4" s="1560"/>
      <c r="Q4" s="1560"/>
      <c r="R4" s="1560"/>
      <c r="S4" s="1560"/>
      <c r="T4" s="1560"/>
      <c r="U4" s="1560"/>
      <c r="V4" s="1560"/>
      <c r="W4" s="1501"/>
      <c r="X4" s="1501"/>
      <c r="Y4" s="1501"/>
      <c r="Z4" s="1501"/>
      <c r="AA4" s="1501"/>
      <c r="AB4" s="1501"/>
      <c r="AD4" s="1507"/>
    </row>
    <row r="5" spans="1:30" ht="15" customHeight="1">
      <c r="A5" s="1564"/>
      <c r="B5" s="1565"/>
      <c r="C5" s="1489"/>
      <c r="D5" s="1489"/>
      <c r="E5" s="1489" t="s">
        <v>92</v>
      </c>
      <c r="F5" s="1489" t="s">
        <v>93</v>
      </c>
      <c r="G5" s="1489"/>
      <c r="H5" s="1489"/>
      <c r="I5" s="1489"/>
      <c r="J5" s="1489" t="s">
        <v>44</v>
      </c>
      <c r="K5" s="1489" t="s">
        <v>57</v>
      </c>
      <c r="L5" s="1489" t="s">
        <v>94</v>
      </c>
      <c r="M5" s="1489"/>
      <c r="N5" s="672">
        <v>1</v>
      </c>
      <c r="O5" s="1559">
        <v>2</v>
      </c>
      <c r="P5" s="1559"/>
      <c r="Q5" s="672">
        <v>3</v>
      </c>
      <c r="R5" s="1559">
        <v>4</v>
      </c>
      <c r="S5" s="1559"/>
      <c r="T5" s="672">
        <v>5</v>
      </c>
      <c r="U5" s="673" t="s">
        <v>233</v>
      </c>
      <c r="V5" s="673" t="s">
        <v>234</v>
      </c>
      <c r="W5" s="674"/>
      <c r="X5" s="674"/>
      <c r="Y5" s="674"/>
      <c r="Z5" s="674"/>
      <c r="AA5" s="674"/>
      <c r="AB5" s="674"/>
      <c r="AD5" s="1507"/>
    </row>
    <row r="6" spans="1:30" ht="18.75">
      <c r="A6" s="1564"/>
      <c r="B6" s="1565"/>
      <c r="C6" s="1489"/>
      <c r="D6" s="1489"/>
      <c r="E6" s="1490"/>
      <c r="F6" s="1490"/>
      <c r="G6" s="1489"/>
      <c r="H6" s="1489"/>
      <c r="I6" s="1489"/>
      <c r="J6" s="1490"/>
      <c r="K6" s="1490"/>
      <c r="L6" s="1490"/>
      <c r="M6" s="1489"/>
      <c r="N6" s="1560"/>
      <c r="O6" s="1560"/>
      <c r="P6" s="1560"/>
      <c r="Q6" s="1560"/>
      <c r="R6" s="1560"/>
      <c r="S6" s="1560"/>
      <c r="T6" s="1560"/>
      <c r="U6" s="1560"/>
      <c r="V6" s="1560"/>
      <c r="W6" s="670"/>
      <c r="X6" s="670"/>
      <c r="Y6" s="670"/>
      <c r="Z6" s="670"/>
      <c r="AA6" s="670"/>
      <c r="AB6" s="670"/>
      <c r="AD6" s="1507"/>
    </row>
    <row r="7" spans="1:30" ht="56.25" customHeight="1" thickBot="1">
      <c r="A7" s="1564"/>
      <c r="B7" s="1565"/>
      <c r="C7" s="1489"/>
      <c r="D7" s="1489"/>
      <c r="E7" s="1490"/>
      <c r="F7" s="1490"/>
      <c r="G7" s="1489"/>
      <c r="H7" s="1489"/>
      <c r="I7" s="1489"/>
      <c r="J7" s="1490"/>
      <c r="K7" s="1490"/>
      <c r="L7" s="1490"/>
      <c r="M7" s="1489"/>
      <c r="N7" s="993"/>
      <c r="O7" s="1561"/>
      <c r="P7" s="1561"/>
      <c r="Q7" s="993"/>
      <c r="R7" s="1561"/>
      <c r="S7" s="1561"/>
      <c r="T7" s="993"/>
      <c r="U7" s="994"/>
      <c r="V7" s="994"/>
      <c r="W7" s="679"/>
      <c r="X7" s="679"/>
      <c r="Y7" s="679"/>
      <c r="Z7" s="679"/>
      <c r="AA7" s="679"/>
      <c r="AB7" s="679"/>
      <c r="AD7" s="1507"/>
    </row>
    <row r="8" spans="1:30" ht="37.5">
      <c r="A8" s="995" t="s">
        <v>96</v>
      </c>
      <c r="B8" s="996" t="s">
        <v>214</v>
      </c>
      <c r="C8" s="858"/>
      <c r="D8" s="858"/>
      <c r="E8" s="858"/>
      <c r="F8" s="691"/>
      <c r="G8" s="997">
        <v>6.5</v>
      </c>
      <c r="H8" s="863">
        <v>195</v>
      </c>
      <c r="I8" s="998"/>
      <c r="J8" s="998"/>
      <c r="K8" s="998"/>
      <c r="L8" s="998"/>
      <c r="M8" s="999"/>
      <c r="O8" s="1507"/>
      <c r="P8" s="1507"/>
      <c r="R8" s="1507"/>
      <c r="S8" s="1507"/>
      <c r="AD8" s="691"/>
    </row>
    <row r="9" spans="1:30" ht="19.5" thickBot="1">
      <c r="A9" s="1000" t="s">
        <v>171</v>
      </c>
      <c r="B9" s="1001" t="s">
        <v>47</v>
      </c>
      <c r="C9" s="858"/>
      <c r="D9" s="858" t="s">
        <v>233</v>
      </c>
      <c r="E9" s="858"/>
      <c r="F9" s="691"/>
      <c r="G9" s="1002">
        <v>1.5</v>
      </c>
      <c r="H9" s="998">
        <v>45</v>
      </c>
      <c r="I9" s="998">
        <v>4</v>
      </c>
      <c r="J9" s="998"/>
      <c r="K9" s="998"/>
      <c r="L9" s="998">
        <v>4</v>
      </c>
      <c r="M9" s="999">
        <v>41</v>
      </c>
      <c r="O9" s="1507"/>
      <c r="P9" s="1507"/>
      <c r="R9" s="1507"/>
      <c r="S9" s="1507"/>
      <c r="U9" s="787" t="s">
        <v>111</v>
      </c>
      <c r="AD9" s="691"/>
    </row>
    <row r="10" spans="1:30" ht="38.25" thickBot="1">
      <c r="A10" s="1003" t="s">
        <v>240</v>
      </c>
      <c r="B10" s="1004" t="s">
        <v>241</v>
      </c>
      <c r="C10" s="756"/>
      <c r="D10" s="858" t="s">
        <v>233</v>
      </c>
      <c r="E10" s="858"/>
      <c r="F10" s="858"/>
      <c r="G10" s="1005">
        <v>3.5</v>
      </c>
      <c r="H10" s="998">
        <v>105</v>
      </c>
      <c r="I10" s="858">
        <v>4</v>
      </c>
      <c r="J10" s="858">
        <v>4</v>
      </c>
      <c r="K10" s="858"/>
      <c r="L10" s="858"/>
      <c r="M10" s="999">
        <v>101</v>
      </c>
      <c r="N10" s="858"/>
      <c r="O10" s="1558"/>
      <c r="P10" s="1558"/>
      <c r="R10" s="1507"/>
      <c r="S10" s="1507"/>
      <c r="T10" s="1006"/>
      <c r="U10" s="1006" t="s">
        <v>111</v>
      </c>
      <c r="AD10" s="691"/>
    </row>
    <row r="11" spans="1:30" s="992" customFormat="1" ht="19.5" thickBot="1">
      <c r="A11" s="1007" t="s">
        <v>126</v>
      </c>
      <c r="B11" s="1094" t="s">
        <v>283</v>
      </c>
      <c r="C11" s="1008" t="s">
        <v>233</v>
      </c>
      <c r="D11" s="1009"/>
      <c r="E11" s="1008"/>
      <c r="F11" s="1009"/>
      <c r="G11" s="1010">
        <v>4</v>
      </c>
      <c r="H11" s="1011">
        <v>120</v>
      </c>
      <c r="I11" s="1012">
        <v>8</v>
      </c>
      <c r="J11" s="1013">
        <v>8</v>
      </c>
      <c r="K11" s="1014"/>
      <c r="L11" s="1014"/>
      <c r="M11" s="1012">
        <v>112</v>
      </c>
      <c r="N11" s="1015"/>
      <c r="O11" s="1015"/>
      <c r="P11" s="1015"/>
      <c r="Q11" s="1015"/>
      <c r="R11" s="1015"/>
      <c r="S11" s="1015"/>
      <c r="T11" s="1015"/>
      <c r="U11" s="1015" t="s">
        <v>227</v>
      </c>
      <c r="V11" s="1015"/>
      <c r="W11" s="1016"/>
      <c r="X11" s="1016"/>
      <c r="Y11" s="1016"/>
      <c r="Z11" s="1016"/>
      <c r="AA11" s="1016"/>
      <c r="AB11" s="1016"/>
      <c r="AC11" s="1016"/>
      <c r="AD11" s="1008"/>
    </row>
    <row r="12" spans="1:30" ht="37.5">
      <c r="A12" s="995" t="s">
        <v>134</v>
      </c>
      <c r="B12" s="1001" t="s">
        <v>49</v>
      </c>
      <c r="C12" s="1017"/>
      <c r="D12" s="1017"/>
      <c r="E12" s="985"/>
      <c r="F12" s="1018"/>
      <c r="G12" s="1019">
        <v>9</v>
      </c>
      <c r="H12" s="993">
        <v>270</v>
      </c>
      <c r="I12" s="756"/>
      <c r="J12" s="863"/>
      <c r="K12" s="756"/>
      <c r="L12" s="756"/>
      <c r="M12" s="862"/>
      <c r="N12" s="783"/>
      <c r="O12" s="1557"/>
      <c r="P12" s="1557"/>
      <c r="Q12" s="783"/>
      <c r="R12" s="1557"/>
      <c r="S12" s="1557"/>
      <c r="T12" s="783"/>
      <c r="U12" s="783"/>
      <c r="V12" s="783"/>
      <c r="AD12" s="691"/>
    </row>
    <row r="13" spans="1:30" ht="19.5" thickBot="1">
      <c r="A13" s="1000" t="s">
        <v>135</v>
      </c>
      <c r="B13" s="1001" t="s">
        <v>47</v>
      </c>
      <c r="C13" s="858" t="s">
        <v>233</v>
      </c>
      <c r="D13" s="858"/>
      <c r="E13" s="691"/>
      <c r="F13" s="858"/>
      <c r="G13" s="1020">
        <v>4</v>
      </c>
      <c r="H13" s="1021">
        <v>120</v>
      </c>
      <c r="I13" s="862">
        <v>10</v>
      </c>
      <c r="J13" s="863">
        <v>8</v>
      </c>
      <c r="K13" s="756"/>
      <c r="L13" s="756">
        <v>2</v>
      </c>
      <c r="M13" s="862">
        <v>110</v>
      </c>
      <c r="N13" s="783"/>
      <c r="O13" s="1557"/>
      <c r="P13" s="1557"/>
      <c r="Q13" s="783"/>
      <c r="R13" s="1557"/>
      <c r="S13" s="1557"/>
      <c r="T13" s="783"/>
      <c r="U13" s="783" t="s">
        <v>190</v>
      </c>
      <c r="V13" s="783"/>
      <c r="AD13" s="691"/>
    </row>
    <row r="14" spans="1:30" ht="32.25" thickBot="1">
      <c r="A14" s="1022" t="s">
        <v>184</v>
      </c>
      <c r="B14" s="1119" t="s">
        <v>286</v>
      </c>
      <c r="C14" s="858"/>
      <c r="D14" s="858"/>
      <c r="E14" s="691"/>
      <c r="F14" s="787" t="s">
        <v>233</v>
      </c>
      <c r="G14" s="1020">
        <v>1</v>
      </c>
      <c r="H14" s="1021">
        <v>30</v>
      </c>
      <c r="I14" s="862">
        <v>4</v>
      </c>
      <c r="J14" s="863"/>
      <c r="K14" s="756"/>
      <c r="L14" s="818">
        <v>4</v>
      </c>
      <c r="M14" s="862">
        <v>26</v>
      </c>
      <c r="N14" s="783"/>
      <c r="O14" s="1557"/>
      <c r="P14" s="1557"/>
      <c r="Q14" s="783"/>
      <c r="R14" s="1557"/>
      <c r="S14" s="1557"/>
      <c r="T14" s="783"/>
      <c r="U14" s="783" t="s">
        <v>111</v>
      </c>
      <c r="V14" s="783"/>
      <c r="AD14" s="691"/>
    </row>
    <row r="15" spans="1:30" ht="38.25" thickBot="1">
      <c r="A15" s="995" t="s">
        <v>147</v>
      </c>
      <c r="B15" s="1001" t="s">
        <v>266</v>
      </c>
      <c r="C15" s="1023" t="s">
        <v>233</v>
      </c>
      <c r="D15" s="1023"/>
      <c r="E15" s="691"/>
      <c r="F15" s="691"/>
      <c r="G15" s="1019">
        <v>5</v>
      </c>
      <c r="H15" s="993">
        <v>150</v>
      </c>
      <c r="I15" s="862">
        <v>8</v>
      </c>
      <c r="J15" s="863">
        <v>8</v>
      </c>
      <c r="K15" s="858"/>
      <c r="L15" s="858"/>
      <c r="M15" s="862">
        <v>142</v>
      </c>
      <c r="N15" s="783"/>
      <c r="O15" s="1557"/>
      <c r="P15" s="1557"/>
      <c r="Q15" s="783"/>
      <c r="R15" s="1557"/>
      <c r="S15" s="1557"/>
      <c r="T15" s="783"/>
      <c r="U15" s="783" t="s">
        <v>227</v>
      </c>
      <c r="V15" s="783"/>
      <c r="AD15" s="691"/>
    </row>
    <row r="16" spans="1:30" ht="18.75">
      <c r="A16" s="866" t="s">
        <v>106</v>
      </c>
      <c r="B16" s="996" t="s">
        <v>53</v>
      </c>
      <c r="C16" s="1024"/>
      <c r="D16" s="1024"/>
      <c r="E16" s="1006"/>
      <c r="G16" s="1025">
        <v>4.5</v>
      </c>
      <c r="H16" s="1021">
        <v>135</v>
      </c>
      <c r="I16" s="787"/>
      <c r="J16" s="998"/>
      <c r="K16" s="858"/>
      <c r="L16" s="858"/>
      <c r="M16" s="999"/>
      <c r="N16" s="783"/>
      <c r="O16" s="1557"/>
      <c r="P16" s="1557"/>
      <c r="Q16" s="783"/>
      <c r="R16" s="1557"/>
      <c r="S16" s="1557"/>
      <c r="T16" s="783"/>
      <c r="U16" s="783"/>
      <c r="V16" s="783"/>
      <c r="AD16" s="691"/>
    </row>
    <row r="17" spans="1:30" ht="19.5" thickBot="1">
      <c r="A17" s="1026" t="s">
        <v>162</v>
      </c>
      <c r="B17" s="1001" t="s">
        <v>47</v>
      </c>
      <c r="C17" s="1017"/>
      <c r="D17" s="1017" t="s">
        <v>233</v>
      </c>
      <c r="E17" s="1018"/>
      <c r="G17" s="997">
        <v>3</v>
      </c>
      <c r="H17" s="1021">
        <v>90</v>
      </c>
      <c r="I17" s="787">
        <v>4</v>
      </c>
      <c r="J17" s="998">
        <v>4</v>
      </c>
      <c r="K17" s="858"/>
      <c r="L17" s="858"/>
      <c r="M17" s="999">
        <v>86</v>
      </c>
      <c r="N17" s="783"/>
      <c r="O17" s="1557"/>
      <c r="P17" s="1557"/>
      <c r="Q17" s="783"/>
      <c r="R17" s="1557"/>
      <c r="S17" s="1557"/>
      <c r="T17" s="783"/>
      <c r="U17" s="783" t="s">
        <v>111</v>
      </c>
      <c r="V17" s="783"/>
      <c r="AD17" s="691"/>
    </row>
    <row r="18" spans="1:30" ht="18.75">
      <c r="A18" s="829" t="s">
        <v>151</v>
      </c>
      <c r="B18" s="1027" t="s">
        <v>270</v>
      </c>
      <c r="C18" s="1021"/>
      <c r="D18" s="1021"/>
      <c r="E18" s="1021"/>
      <c r="G18" s="1025">
        <v>3.5</v>
      </c>
      <c r="H18" s="1021">
        <v>105</v>
      </c>
      <c r="J18" s="998"/>
      <c r="K18" s="858"/>
      <c r="L18" s="858"/>
      <c r="M18" s="862"/>
      <c r="N18" s="783"/>
      <c r="O18" s="1557"/>
      <c r="P18" s="1557"/>
      <c r="Q18" s="783"/>
      <c r="R18" s="1557"/>
      <c r="S18" s="1557"/>
      <c r="T18" s="783"/>
      <c r="U18" s="783"/>
      <c r="V18" s="783"/>
      <c r="AD18" s="691"/>
    </row>
    <row r="19" spans="1:30" ht="18.75">
      <c r="A19" s="1028" t="s">
        <v>164</v>
      </c>
      <c r="B19" s="1001" t="s">
        <v>47</v>
      </c>
      <c r="C19" s="993"/>
      <c r="D19" s="993" t="s">
        <v>233</v>
      </c>
      <c r="E19" s="993"/>
      <c r="G19" s="1020">
        <v>2.5</v>
      </c>
      <c r="H19" s="1021">
        <v>75</v>
      </c>
      <c r="I19" s="691">
        <v>8</v>
      </c>
      <c r="J19" s="863">
        <v>4</v>
      </c>
      <c r="K19" s="756"/>
      <c r="L19" s="756">
        <v>4</v>
      </c>
      <c r="M19" s="862">
        <v>67</v>
      </c>
      <c r="N19" s="783"/>
      <c r="O19" s="1557"/>
      <c r="P19" s="1557"/>
      <c r="Q19" s="783"/>
      <c r="R19" s="1557"/>
      <c r="S19" s="1557"/>
      <c r="T19" s="783"/>
      <c r="U19" s="783" t="s">
        <v>227</v>
      </c>
      <c r="V19" s="783"/>
      <c r="AD19" s="691"/>
    </row>
    <row r="20" spans="1:81" s="6" customFormat="1" ht="18.75">
      <c r="A20" s="1029"/>
      <c r="B20" s="784" t="s">
        <v>282</v>
      </c>
      <c r="C20" s="785">
        <v>3</v>
      </c>
      <c r="D20" s="786">
        <v>4</v>
      </c>
      <c r="E20" s="785"/>
      <c r="F20" s="785">
        <v>1</v>
      </c>
      <c r="G20" s="691"/>
      <c r="H20" s="691"/>
      <c r="I20" s="691">
        <f>SUM(I8:I19)</f>
        <v>50</v>
      </c>
      <c r="J20" s="691">
        <f>SUM(J8:J19)</f>
        <v>36</v>
      </c>
      <c r="K20" s="691">
        <f>SUM(K8:K19)</f>
        <v>0</v>
      </c>
      <c r="L20" s="691">
        <f>SUM(L8:L19)</f>
        <v>14</v>
      </c>
      <c r="M20" s="691"/>
      <c r="N20" s="787"/>
      <c r="O20" s="787"/>
      <c r="P20" s="787"/>
      <c r="Q20" s="787"/>
      <c r="R20" s="787"/>
      <c r="S20" s="787"/>
      <c r="T20" s="787"/>
      <c r="U20" s="787"/>
      <c r="V20" s="787"/>
      <c r="W20" s="1030"/>
      <c r="X20" s="691"/>
      <c r="Y20" s="691"/>
      <c r="Z20" s="691"/>
      <c r="AA20" s="691"/>
      <c r="AB20" s="691"/>
      <c r="AC20" s="691"/>
      <c r="AD20" s="691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</row>
  </sheetData>
  <sheetProtection/>
  <mergeCells count="53">
    <mergeCell ref="A1:V1"/>
    <mergeCell ref="A2:A7"/>
    <mergeCell ref="B2:B7"/>
    <mergeCell ref="C2:F3"/>
    <mergeCell ref="G2:G7"/>
    <mergeCell ref="H2:M2"/>
    <mergeCell ref="N2:V2"/>
    <mergeCell ref="H3:H7"/>
    <mergeCell ref="I3:L3"/>
    <mergeCell ref="M3:M7"/>
    <mergeCell ref="N3:P4"/>
    <mergeCell ref="Q3:S4"/>
    <mergeCell ref="T3:V4"/>
    <mergeCell ref="W3:Y4"/>
    <mergeCell ref="Z3:AB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O5:P5"/>
    <mergeCell ref="O8:P8"/>
    <mergeCell ref="R8:S8"/>
    <mergeCell ref="O9:P9"/>
    <mergeCell ref="R9:S9"/>
    <mergeCell ref="R5:S5"/>
    <mergeCell ref="N6:V6"/>
    <mergeCell ref="O7:P7"/>
    <mergeCell ref="R7:S7"/>
    <mergeCell ref="R15:S15"/>
    <mergeCell ref="O16:P16"/>
    <mergeCell ref="R16:S16"/>
    <mergeCell ref="O10:P10"/>
    <mergeCell ref="R10:S10"/>
    <mergeCell ref="O12:P12"/>
    <mergeCell ref="R12:S12"/>
    <mergeCell ref="O13:P13"/>
    <mergeCell ref="R13:S13"/>
    <mergeCell ref="AD2:AD7"/>
    <mergeCell ref="O17:P17"/>
    <mergeCell ref="R17:S17"/>
    <mergeCell ref="O18:P18"/>
    <mergeCell ref="R18:S18"/>
    <mergeCell ref="O19:P19"/>
    <mergeCell ref="R19:S19"/>
    <mergeCell ref="O14:P14"/>
    <mergeCell ref="R14:S14"/>
    <mergeCell ref="O15:P1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2018-06-12T10:17:38Z</cp:lastPrinted>
  <dcterms:created xsi:type="dcterms:W3CDTF">2003-06-23T04:55:14Z</dcterms:created>
  <dcterms:modified xsi:type="dcterms:W3CDTF">2018-07-02T09:31:57Z</dcterms:modified>
  <cp:category/>
  <cp:version/>
  <cp:contentType/>
  <cp:contentStatus/>
</cp:coreProperties>
</file>